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6" windowHeight="9324" activeTab="0"/>
  </bookViews>
  <sheets>
    <sheet name="ГМР" sheetId="1" r:id="rId1"/>
  </sheets>
  <definedNames>
    <definedName name="_xlnm.Print_Titles" localSheetId="0">'ГМР'!$2:$4</definedName>
  </definedNames>
  <calcPr fullCalcOnLoad="1"/>
</workbook>
</file>

<file path=xl/sharedStrings.xml><?xml version="1.0" encoding="utf-8"?>
<sst xmlns="http://schemas.openxmlformats.org/spreadsheetml/2006/main" count="62" uniqueCount="56">
  <si>
    <t>Энергосбережение и повышение энергетической эффективности</t>
  </si>
  <si>
    <t>Строительство, реконструкция и содержание автомобильных дорог местного значения</t>
  </si>
  <si>
    <t>Молодежь Гатчинского муниципального района</t>
  </si>
  <si>
    <t>Развитие муниципальной информационной системы</t>
  </si>
  <si>
    <t>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</t>
  </si>
  <si>
    <t>Обеспечение доступа жителей и гостей Гатчинского муниципального района к культурным ценностям</t>
  </si>
  <si>
    <t>Борьба с борщевиком Сосновского</t>
  </si>
  <si>
    <t xml:space="preserve">Развитие дошкольного образования детей </t>
  </si>
  <si>
    <t xml:space="preserve">Развитие начального общего, основного общего, среднего общего образования детей </t>
  </si>
  <si>
    <t xml:space="preserve">Развитие дополнительного образования </t>
  </si>
  <si>
    <t xml:space="preserve">Развитие системы отдыха, оздоровления, занятости детей, подростков и молодежи, в том числе детей, находящихся в трудной жизненной ситуации </t>
  </si>
  <si>
    <t>Обеспечение реализации муниципальной программы Современное образование в Гатчинском муниципальном районе"</t>
  </si>
  <si>
    <t xml:space="preserve">Социальная защита прав детей-сирот и детей, оставшихся без попечения родителей </t>
  </si>
  <si>
    <t xml:space="preserve">Развитие физической культуры и массового спорта в Гатчинском муниципальном районе </t>
  </si>
  <si>
    <t xml:space="preserve">Совершенствование системы подготовки спортивных сборных команд Гатчинского муниципального района </t>
  </si>
  <si>
    <t xml:space="preserve">Сохранение и развитие культуры, искусства и народного творчества Гатчинского муниципального района </t>
  </si>
  <si>
    <t xml:space="preserve">Сохранение и развитие дополнительного образования в сфере культуры </t>
  </si>
  <si>
    <t xml:space="preserve">Поддержка граждан, в том числе молодежи Гатчинского муниципального района, нуждающихся в улучшении жилищных условий </t>
  </si>
  <si>
    <t xml:space="preserve">Обеспечение жильем работников бюджетной сферы Гатчинского муниципального района" </t>
  </si>
  <si>
    <t xml:space="preserve">Обеспечение жильем, предоставление мер социальной поддержки по оплате жилья и коммунальных услуг, оказание содействия для приобретения жилья отдельными категориями граждан, установленными федеральным и областным законодательством на территории Гатчинского муниципального района" </t>
  </si>
  <si>
    <t xml:space="preserve">Обеспечение правопорядка, антитеррористической безопасности и профилактика правонарушений в Гатчинском муниципальном районе </t>
  </si>
  <si>
    <t xml:space="preserve"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</t>
  </si>
  <si>
    <t xml:space="preserve">Экологическая безопасность в Гатчинском муниципальном районе </t>
  </si>
  <si>
    <t>Развитие и поддержка малого и среднего предпринимательства в Гатчинском муниципальном районе</t>
  </si>
  <si>
    <t xml:space="preserve">Регулирование градостроительной деятельности Гатчинского муниципального района </t>
  </si>
  <si>
    <t>Содействие увеличению объемов сельскохозяйственной продукции на рынках</t>
  </si>
  <si>
    <t>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</t>
  </si>
  <si>
    <t>Газоснабжение Гатчинского муниципального района</t>
  </si>
  <si>
    <t>Устойчивое развитие сельских территорий Гатчинского муниципального района</t>
  </si>
  <si>
    <t>Общество и власть в Гатчинском муниципальном районе</t>
  </si>
  <si>
    <t>Поддержка социально-ориентированных некоммерческих организаций в Гатчинском муниципальном районе" муниципальной программы Гатчинского муниципального района "Устойчивое общественное развитие в Гатчинском муниципальном районе</t>
  </si>
  <si>
    <t>Современное образование в Гатчинском муниципальном районе в 2018-2020гг., т.ч. по подпрограммам</t>
  </si>
  <si>
    <t>Развитие физической культуры и спорта в Гатчинском муниципальном районе в 2018-2020гг., в т.ч. по подпрограммам</t>
  </si>
  <si>
    <t>Развитие сферы культуры в Гатчинском муниципальном районе в 2018-2020гг., в т.ч. по подпрограммам</t>
  </si>
  <si>
    <t>Создание условий для обеспечения определенных категорий граждан жилыми помещениями в Гатчинском муниципальном районе в 2018-2020гг., в т.ч. по подпрограммам</t>
  </si>
  <si>
    <t>Безопасность Гатчинского муниципального района в 2018-2020гг., в т.ч. по подпрограммам</t>
  </si>
  <si>
    <t>Стимулирование экономической активности в Гатчинском муниципальном районе в 2018-2020гг. в т.ч. по подпрограммам</t>
  </si>
  <si>
    <t>Развитие сельского хозяйства в Гатчинском муниципальном районе в 2018-2020гг., в т.ч. по подпрограммам</t>
  </si>
  <si>
    <t>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 в 2018-2020гг., в т. ч. по подпрограммам</t>
  </si>
  <si>
    <t>Эффективное управление финансами и оптимизация муниципального долга Гатчинского муниципального района в 2018-2020гг., в т.ч. по подпрограммам</t>
  </si>
  <si>
    <t>Устойчивое общественное развитие в Гатчинском муниципальном районе в 2018-2020гг., в т.ч. по подпрограммам</t>
  </si>
  <si>
    <t>Средства ГМР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</si>
  <si>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</si>
  <si>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</si>
  <si>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</si>
  <si>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</si>
  <si>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</si>
  <si>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Развитие и поддержка информационных технологий, обеспечивающих бюджетный процесс в Гатчинском муниципальном районе</t>
  </si>
  <si>
    <t>ИТОГО</t>
  </si>
  <si>
    <t>в том числе</t>
  </si>
  <si>
    <t>Развитие кадрового потенциала системы образования</t>
  </si>
  <si>
    <t>Развитие муниципальной службы и повышения квалификации работников, замещающих должности муниципальной службы и должности, не отнесенные к должностям муниципальной службы в администрации Гатчинского муниципального района и ее структурных подразделениях, обладающих правами юридического лица</t>
  </si>
  <si>
    <t>Исполнение бюджетных ассигнований на реализацию муниципальных программ Гатчинского муниципального района за 1 квартал 2019г.</t>
  </si>
  <si>
    <t>ФАКТ за 1 квартал 2019 года (тыс. руб.)</t>
  </si>
  <si>
    <t>ПЛАН на 1 квартал 2019 года  (тыс. руб.)</t>
  </si>
  <si>
    <t>Программные расходы, в т. ч.  по муниципальным программам: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</si>
</sst>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5">
    <xf numFmtId="0" fontId="0" fillId="0" borderId="0" xfId="0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172" fontId="4" fillId="4" borderId="10" xfId="0" applyNumberFormat="1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vertical="center"/>
    </xf>
    <xf numFmtId="172" fontId="9" fillId="4" borderId="12" xfId="0" applyNumberFormat="1" applyFont="1" applyFill="1" applyBorder="1" applyAlignment="1">
      <alignment horizontal="left" vertical="center" wrapText="1"/>
    </xf>
    <xf numFmtId="172" fontId="10" fillId="0" borderId="12" xfId="0" applyNumberFormat="1" applyFont="1" applyFill="1" applyBorder="1" applyAlignment="1">
      <alignment horizontal="left" vertical="center" wrapText="1"/>
    </xf>
    <xf numFmtId="172" fontId="10" fillId="0" borderId="13" xfId="0" applyNumberFormat="1" applyFont="1" applyFill="1" applyBorder="1" applyAlignment="1">
      <alignment horizontal="left" vertical="center" wrapText="1"/>
    </xf>
    <xf numFmtId="172" fontId="6" fillId="0" borderId="0" xfId="0" applyNumberFormat="1" applyFont="1" applyAlignment="1">
      <alignment vertical="center"/>
    </xf>
    <xf numFmtId="172" fontId="5" fillId="0" borderId="0" xfId="0" applyNumberFormat="1" applyFont="1" applyAlignment="1">
      <alignment vertical="center"/>
    </xf>
    <xf numFmtId="172" fontId="5" fillId="0" borderId="0" xfId="0" applyNumberFormat="1" applyFont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left" vertical="center" wrapText="1"/>
    </xf>
    <xf numFmtId="172" fontId="8" fillId="33" borderId="14" xfId="0" applyNumberFormat="1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9"/>
  <sheetViews>
    <sheetView tabSelected="1" zoomScale="70" zoomScaleNormal="70" zoomScalePageLayoutView="0" workbookViewId="0" topLeftCell="A1">
      <pane ySplit="5" topLeftCell="A4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8.7109375" style="9" customWidth="1"/>
    <col min="2" max="2" width="21.140625" style="10" customWidth="1"/>
    <col min="3" max="3" width="17.28125" style="10" customWidth="1"/>
    <col min="4" max="4" width="14.140625" style="10" customWidth="1"/>
    <col min="5" max="5" width="17.57421875" style="10" customWidth="1"/>
    <col min="6" max="6" width="18.57421875" style="10" customWidth="1"/>
    <col min="7" max="7" width="17.7109375" style="10" customWidth="1"/>
    <col min="8" max="8" width="15.28125" style="10" customWidth="1"/>
    <col min="9" max="9" width="14.421875" style="10" customWidth="1"/>
    <col min="10" max="10" width="16.8515625" style="10" customWidth="1"/>
    <col min="11" max="11" width="17.28125" style="10" customWidth="1"/>
    <col min="12" max="12" width="16.57421875" style="11" customWidth="1"/>
    <col min="13" max="16384" width="9.140625" style="5" customWidth="1"/>
  </cols>
  <sheetData>
    <row r="1" spans="1:12" ht="63" customHeight="1">
      <c r="A1" s="19" t="s">
        <v>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6.5">
      <c r="A2" s="16"/>
      <c r="B2" s="20" t="s">
        <v>54</v>
      </c>
      <c r="C2" s="20"/>
      <c r="D2" s="20"/>
      <c r="E2" s="20"/>
      <c r="F2" s="20"/>
      <c r="G2" s="20" t="s">
        <v>53</v>
      </c>
      <c r="H2" s="20"/>
      <c r="I2" s="20"/>
      <c r="J2" s="20"/>
      <c r="K2" s="20"/>
      <c r="L2" s="22" t="s">
        <v>46</v>
      </c>
    </row>
    <row r="3" spans="1:12" ht="16.5">
      <c r="A3" s="16"/>
      <c r="B3" s="20" t="s">
        <v>49</v>
      </c>
      <c r="C3" s="21"/>
      <c r="D3" s="21"/>
      <c r="E3" s="21"/>
      <c r="F3" s="21"/>
      <c r="G3" s="20" t="s">
        <v>49</v>
      </c>
      <c r="H3" s="21"/>
      <c r="I3" s="21"/>
      <c r="J3" s="21"/>
      <c r="K3" s="21"/>
      <c r="L3" s="23"/>
    </row>
    <row r="4" spans="1:12" ht="46.5">
      <c r="A4" s="13" t="s">
        <v>55</v>
      </c>
      <c r="B4" s="12" t="s">
        <v>45</v>
      </c>
      <c r="C4" s="12" t="s">
        <v>41</v>
      </c>
      <c r="D4" s="12" t="s">
        <v>42</v>
      </c>
      <c r="E4" s="12" t="s">
        <v>43</v>
      </c>
      <c r="F4" s="12" t="s">
        <v>44</v>
      </c>
      <c r="G4" s="12" t="s">
        <v>45</v>
      </c>
      <c r="H4" s="12" t="s">
        <v>41</v>
      </c>
      <c r="I4" s="12" t="s">
        <v>42</v>
      </c>
      <c r="J4" s="12" t="s">
        <v>43</v>
      </c>
      <c r="K4" s="12" t="s">
        <v>44</v>
      </c>
      <c r="L4" s="24"/>
    </row>
    <row r="5" spans="1:12" ht="16.5">
      <c r="A5" s="14" t="s">
        <v>48</v>
      </c>
      <c r="B5" s="15">
        <f>C5+D5+E5+F5</f>
        <v>5338743.870000001</v>
      </c>
      <c r="C5" s="15">
        <f>C6+C14+C17+C21+C25+C29+C32+C35+C41+C44</f>
        <v>1971898.16</v>
      </c>
      <c r="D5" s="15">
        <f>D6+D14+D17+D21+D25+D29+D32+D35+D41+D44</f>
        <v>3348766.880000001</v>
      </c>
      <c r="E5" s="15">
        <f>E6+E14+E17+E21+E25+E29+E32+E35+E41+E44</f>
        <v>18078.83</v>
      </c>
      <c r="F5" s="15">
        <f>F35</f>
        <v>0</v>
      </c>
      <c r="G5" s="15">
        <f>H5+I5+J5+K5</f>
        <v>1215132.0599999998</v>
      </c>
      <c r="H5" s="15">
        <f>H6+H14+H17+H21+H25+H29+H32+H35+H41+H44</f>
        <v>372523.7099999999</v>
      </c>
      <c r="I5" s="15">
        <f>I6+I14+I17+I21+I25+I29+I32+I35+I41+I44</f>
        <v>842205.2000000001</v>
      </c>
      <c r="J5" s="15">
        <f>J6+J14+J17+J21+J25+J29+J32+J35+J41+J44</f>
        <v>403.15</v>
      </c>
      <c r="K5" s="15">
        <f>K35</f>
        <v>0</v>
      </c>
      <c r="L5" s="15">
        <f aca="true" t="shared" si="0" ref="L5:L49">G5/B5*100</f>
        <v>22.760636014553732</v>
      </c>
    </row>
    <row r="6" spans="1:12" ht="45">
      <c r="A6" s="6" t="s">
        <v>31</v>
      </c>
      <c r="B6" s="18">
        <f>B7+B8+B9+B10+B11+B12+B13</f>
        <v>4125653.85</v>
      </c>
      <c r="C6" s="2">
        <f aca="true" t="shared" si="1" ref="C6:K6">C7+C8+C9+C10+C11+C12+C13</f>
        <v>1230191.62</v>
      </c>
      <c r="D6" s="2">
        <f t="shared" si="1"/>
        <v>2893570.93</v>
      </c>
      <c r="E6" s="2">
        <f t="shared" si="1"/>
        <v>1891.3</v>
      </c>
      <c r="F6" s="2">
        <f t="shared" si="1"/>
        <v>0</v>
      </c>
      <c r="G6" s="18">
        <f t="shared" si="1"/>
        <v>995899.9500000001</v>
      </c>
      <c r="H6" s="2">
        <f t="shared" si="1"/>
        <v>247277.83</v>
      </c>
      <c r="I6" s="2">
        <f t="shared" si="1"/>
        <v>748218.97</v>
      </c>
      <c r="J6" s="2">
        <f t="shared" si="1"/>
        <v>403.15</v>
      </c>
      <c r="K6" s="2">
        <f t="shared" si="1"/>
        <v>0</v>
      </c>
      <c r="L6" s="2">
        <f t="shared" si="0"/>
        <v>24.139202807816755</v>
      </c>
    </row>
    <row r="7" spans="1:12" ht="15">
      <c r="A7" s="7" t="s">
        <v>7</v>
      </c>
      <c r="B7" s="1">
        <f>C7+D7+E7</f>
        <v>1833131.52</v>
      </c>
      <c r="C7" s="1">
        <v>511084.32</v>
      </c>
      <c r="D7" s="1">
        <v>1322047.2</v>
      </c>
      <c r="E7" s="1">
        <v>0</v>
      </c>
      <c r="F7" s="1">
        <v>0</v>
      </c>
      <c r="G7" s="1">
        <f aca="true" t="shared" si="2" ref="G7:G13">H7+I7+J7</f>
        <v>479738.64</v>
      </c>
      <c r="H7" s="1">
        <v>106562.65</v>
      </c>
      <c r="I7" s="1">
        <v>373175.99</v>
      </c>
      <c r="J7" s="1">
        <v>0</v>
      </c>
      <c r="K7" s="1">
        <v>0</v>
      </c>
      <c r="L7" s="1">
        <f t="shared" si="0"/>
        <v>26.170443024186284</v>
      </c>
    </row>
    <row r="8" spans="1:12" ht="30">
      <c r="A8" s="7" t="s">
        <v>8</v>
      </c>
      <c r="B8" s="1">
        <f>C8+D8+E8</f>
        <v>1763721.27</v>
      </c>
      <c r="C8" s="1">
        <v>363221.44</v>
      </c>
      <c r="D8" s="1">
        <v>1400499.83</v>
      </c>
      <c r="E8" s="1">
        <v>0</v>
      </c>
      <c r="F8" s="1">
        <v>0</v>
      </c>
      <c r="G8" s="1">
        <f t="shared" si="2"/>
        <v>401570.64</v>
      </c>
      <c r="H8" s="1">
        <v>65187.96</v>
      </c>
      <c r="I8" s="1">
        <v>336382.68</v>
      </c>
      <c r="J8" s="1">
        <v>0</v>
      </c>
      <c r="K8" s="1">
        <v>0</v>
      </c>
      <c r="L8" s="1">
        <f t="shared" si="0"/>
        <v>22.76837314549141</v>
      </c>
    </row>
    <row r="9" spans="1:12" ht="15">
      <c r="A9" s="7" t="s">
        <v>9</v>
      </c>
      <c r="B9" s="17">
        <f>C9+D9+E9</f>
        <v>281743.96</v>
      </c>
      <c r="C9" s="1">
        <v>278467.56</v>
      </c>
      <c r="D9" s="1">
        <v>3276.4</v>
      </c>
      <c r="E9" s="1">
        <v>0</v>
      </c>
      <c r="F9" s="1">
        <v>0</v>
      </c>
      <c r="G9" s="1">
        <f t="shared" si="2"/>
        <v>60079.93</v>
      </c>
      <c r="H9" s="1">
        <v>60079.93</v>
      </c>
      <c r="I9" s="1">
        <v>0</v>
      </c>
      <c r="J9" s="1">
        <v>0</v>
      </c>
      <c r="K9" s="1">
        <v>0</v>
      </c>
      <c r="L9" s="1">
        <f t="shared" si="0"/>
        <v>21.324300971704947</v>
      </c>
    </row>
    <row r="10" spans="1:12" ht="60">
      <c r="A10" s="7" t="s">
        <v>10</v>
      </c>
      <c r="B10" s="1">
        <f>C10+D10+E10</f>
        <v>51191.5</v>
      </c>
      <c r="C10" s="1">
        <v>38052.8</v>
      </c>
      <c r="D10" s="1">
        <v>13138.7</v>
      </c>
      <c r="E10" s="1">
        <v>0</v>
      </c>
      <c r="F10" s="1">
        <v>0</v>
      </c>
      <c r="G10" s="1">
        <f t="shared" si="2"/>
        <v>6973.94</v>
      </c>
      <c r="H10" s="1">
        <v>6973.94</v>
      </c>
      <c r="I10" s="1">
        <v>0</v>
      </c>
      <c r="J10" s="1">
        <v>0</v>
      </c>
      <c r="K10" s="1">
        <v>0</v>
      </c>
      <c r="L10" s="1">
        <f t="shared" si="0"/>
        <v>13.62323823290976</v>
      </c>
    </row>
    <row r="11" spans="1:12" ht="30">
      <c r="A11" s="7" t="s">
        <v>50</v>
      </c>
      <c r="B11" s="1">
        <f>C11+D11+E11+F11</f>
        <v>2543</v>
      </c>
      <c r="C11" s="1">
        <v>1913</v>
      </c>
      <c r="D11" s="1">
        <v>630</v>
      </c>
      <c r="E11" s="1">
        <v>0</v>
      </c>
      <c r="F11" s="1">
        <v>0</v>
      </c>
      <c r="G11" s="1">
        <f t="shared" si="2"/>
        <v>158.57</v>
      </c>
      <c r="H11" s="1">
        <v>158.57</v>
      </c>
      <c r="I11" s="1">
        <v>0</v>
      </c>
      <c r="J11" s="1">
        <v>0</v>
      </c>
      <c r="K11" s="1">
        <v>0</v>
      </c>
      <c r="L11" s="1">
        <f t="shared" si="0"/>
        <v>6.2355485646873765</v>
      </c>
    </row>
    <row r="12" spans="1:12" ht="45">
      <c r="A12" s="7" t="s">
        <v>11</v>
      </c>
      <c r="B12" s="1">
        <f>C12+D12+E12+F12</f>
        <v>90491</v>
      </c>
      <c r="C12" s="1">
        <v>37452.5</v>
      </c>
      <c r="D12" s="1">
        <v>53038.5</v>
      </c>
      <c r="E12" s="1">
        <v>0</v>
      </c>
      <c r="F12" s="1">
        <v>0</v>
      </c>
      <c r="G12" s="17">
        <f t="shared" si="2"/>
        <v>24654.06</v>
      </c>
      <c r="H12" s="1">
        <v>8314.78</v>
      </c>
      <c r="I12" s="1">
        <v>16339.28</v>
      </c>
      <c r="J12" s="1">
        <v>0</v>
      </c>
      <c r="K12" s="1">
        <v>0</v>
      </c>
      <c r="L12" s="1">
        <f t="shared" si="0"/>
        <v>27.244764672729886</v>
      </c>
    </row>
    <row r="13" spans="1:12" ht="30">
      <c r="A13" s="7" t="s">
        <v>12</v>
      </c>
      <c r="B13" s="1">
        <f>C13+D13+E13+F13</f>
        <v>102831.6</v>
      </c>
      <c r="C13" s="1">
        <v>0</v>
      </c>
      <c r="D13" s="1">
        <v>100940.3</v>
      </c>
      <c r="E13" s="1">
        <v>1891.3</v>
      </c>
      <c r="F13" s="1">
        <v>0</v>
      </c>
      <c r="G13" s="17">
        <f t="shared" si="2"/>
        <v>22724.170000000002</v>
      </c>
      <c r="H13" s="1">
        <v>0</v>
      </c>
      <c r="I13" s="1">
        <v>22321.02</v>
      </c>
      <c r="J13" s="1">
        <v>403.15</v>
      </c>
      <c r="K13" s="1">
        <v>0</v>
      </c>
      <c r="L13" s="1">
        <f t="shared" si="0"/>
        <v>22.09843083254564</v>
      </c>
    </row>
    <row r="14" spans="1:12" ht="45">
      <c r="A14" s="6" t="s">
        <v>32</v>
      </c>
      <c r="B14" s="2">
        <f>B15+B16</f>
        <v>11636.8</v>
      </c>
      <c r="C14" s="2">
        <f aca="true" t="shared" si="3" ref="C14:K14">SUM(C15:C16)</f>
        <v>11636.8</v>
      </c>
      <c r="D14" s="3">
        <f t="shared" si="3"/>
        <v>0</v>
      </c>
      <c r="E14" s="2">
        <f t="shared" si="3"/>
        <v>0</v>
      </c>
      <c r="F14" s="2">
        <f t="shared" si="3"/>
        <v>0</v>
      </c>
      <c r="G14" s="18">
        <f>G15+G16</f>
        <v>1068.95</v>
      </c>
      <c r="H14" s="18">
        <f t="shared" si="3"/>
        <v>1068.95</v>
      </c>
      <c r="I14" s="3">
        <f t="shared" si="3"/>
        <v>0</v>
      </c>
      <c r="J14" s="2">
        <f t="shared" si="3"/>
        <v>0</v>
      </c>
      <c r="K14" s="2">
        <f t="shared" si="3"/>
        <v>0</v>
      </c>
      <c r="L14" s="2">
        <f t="shared" si="0"/>
        <v>9.185944589577892</v>
      </c>
    </row>
    <row r="15" spans="1:12" ht="36" customHeight="1">
      <c r="A15" s="7" t="s">
        <v>13</v>
      </c>
      <c r="B15" s="1">
        <f>C15+D15+E15+F15</f>
        <v>7021.8</v>
      </c>
      <c r="C15" s="1">
        <v>7021.8</v>
      </c>
      <c r="D15" s="1">
        <v>0</v>
      </c>
      <c r="E15" s="1">
        <v>0</v>
      </c>
      <c r="F15" s="1">
        <v>0</v>
      </c>
      <c r="G15" s="1">
        <f>SUM(H15:K15)</f>
        <v>1068.95</v>
      </c>
      <c r="H15" s="1">
        <v>1068.95</v>
      </c>
      <c r="I15" s="1">
        <v>0</v>
      </c>
      <c r="J15" s="1">
        <v>0</v>
      </c>
      <c r="K15" s="1">
        <v>0</v>
      </c>
      <c r="L15" s="1">
        <f t="shared" si="0"/>
        <v>15.223304565780854</v>
      </c>
    </row>
    <row r="16" spans="1:12" ht="50.25" customHeight="1">
      <c r="A16" s="7" t="s">
        <v>14</v>
      </c>
      <c r="B16" s="1">
        <f>C16+D16+E16+F16</f>
        <v>4615</v>
      </c>
      <c r="C16" s="1">
        <v>4615</v>
      </c>
      <c r="D16" s="1">
        <v>0</v>
      </c>
      <c r="E16" s="1">
        <v>0</v>
      </c>
      <c r="F16" s="1">
        <v>0</v>
      </c>
      <c r="G16" s="1">
        <f>SUM(H16:K16)</f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45">
      <c r="A17" s="6" t="s">
        <v>33</v>
      </c>
      <c r="B17" s="2">
        <f aca="true" t="shared" si="4" ref="B17:H17">B18+B19+B20</f>
        <v>331474.80000000005</v>
      </c>
      <c r="C17" s="2">
        <f t="shared" si="4"/>
        <v>322635.6</v>
      </c>
      <c r="D17" s="3">
        <f t="shared" si="4"/>
        <v>8839.2</v>
      </c>
      <c r="E17" s="2">
        <f t="shared" si="4"/>
        <v>0</v>
      </c>
      <c r="F17" s="2">
        <f t="shared" si="4"/>
        <v>0</v>
      </c>
      <c r="G17" s="2">
        <f t="shared" si="4"/>
        <v>60171.19</v>
      </c>
      <c r="H17" s="2">
        <f t="shared" si="4"/>
        <v>60171.19</v>
      </c>
      <c r="I17" s="3">
        <f>SUM(I18:I20)</f>
        <v>0</v>
      </c>
      <c r="J17" s="2">
        <f>SUM(J18:J20)</f>
        <v>0</v>
      </c>
      <c r="K17" s="2">
        <f>SUM(K18:K20)</f>
        <v>0</v>
      </c>
      <c r="L17" s="2">
        <f t="shared" si="0"/>
        <v>18.15256846070953</v>
      </c>
    </row>
    <row r="18" spans="1:12" ht="54.75" customHeight="1">
      <c r="A18" s="7" t="s">
        <v>15</v>
      </c>
      <c r="B18" s="1">
        <f>C18+D18+E18+F18</f>
        <v>13502.8</v>
      </c>
      <c r="C18" s="1">
        <v>12048</v>
      </c>
      <c r="D18" s="1">
        <v>1454.8</v>
      </c>
      <c r="E18" s="1">
        <v>0</v>
      </c>
      <c r="F18" s="1">
        <v>0</v>
      </c>
      <c r="G18" s="17">
        <f>SUM(H18:I18:J18)</f>
        <v>2225.55</v>
      </c>
      <c r="H18" s="17">
        <v>2225.55</v>
      </c>
      <c r="I18" s="1">
        <v>0</v>
      </c>
      <c r="J18" s="1">
        <v>0</v>
      </c>
      <c r="K18" s="1">
        <v>0</v>
      </c>
      <c r="L18" s="1">
        <f t="shared" si="0"/>
        <v>16.48213703824392</v>
      </c>
    </row>
    <row r="19" spans="1:12" ht="44.25" customHeight="1">
      <c r="A19" s="7" t="s">
        <v>16</v>
      </c>
      <c r="B19" s="1">
        <f>C19+D19+E19+F19</f>
        <v>257525.80000000002</v>
      </c>
      <c r="C19" s="1">
        <v>256780.1</v>
      </c>
      <c r="D19" s="1">
        <v>745.7</v>
      </c>
      <c r="E19" s="1">
        <v>0</v>
      </c>
      <c r="F19" s="1">
        <v>0</v>
      </c>
      <c r="G19" s="1">
        <f>SUM(H19:I19:J19)</f>
        <v>48729.15</v>
      </c>
      <c r="H19" s="1">
        <v>48729.15</v>
      </c>
      <c r="I19" s="1">
        <v>0</v>
      </c>
      <c r="J19" s="1">
        <v>0</v>
      </c>
      <c r="K19" s="1">
        <v>0</v>
      </c>
      <c r="L19" s="1">
        <f t="shared" si="0"/>
        <v>18.92204586880227</v>
      </c>
    </row>
    <row r="20" spans="1:12" ht="45">
      <c r="A20" s="7" t="s">
        <v>5</v>
      </c>
      <c r="B20" s="1">
        <f>C20+D20+E20+F20</f>
        <v>60446.2</v>
      </c>
      <c r="C20" s="1">
        <v>53807.5</v>
      </c>
      <c r="D20" s="1">
        <v>6638.7</v>
      </c>
      <c r="E20" s="1">
        <v>0</v>
      </c>
      <c r="F20" s="1">
        <v>0</v>
      </c>
      <c r="G20" s="17">
        <f>SUM(H20:K20)</f>
        <v>9216.49</v>
      </c>
      <c r="H20" s="17">
        <v>9216.49</v>
      </c>
      <c r="I20" s="1">
        <v>0</v>
      </c>
      <c r="J20" s="1">
        <v>0</v>
      </c>
      <c r="K20" s="1">
        <v>0</v>
      </c>
      <c r="L20" s="1">
        <f t="shared" si="0"/>
        <v>15.247426637241052</v>
      </c>
    </row>
    <row r="21" spans="1:12" ht="69.75" customHeight="1">
      <c r="A21" s="6" t="s">
        <v>34</v>
      </c>
      <c r="B21" s="2">
        <f aca="true" t="shared" si="5" ref="B21:K21">SUM(B22:B24)</f>
        <v>98896.18</v>
      </c>
      <c r="C21" s="2">
        <f t="shared" si="5"/>
        <v>15225.76</v>
      </c>
      <c r="D21" s="3">
        <f t="shared" si="5"/>
        <v>74841.47</v>
      </c>
      <c r="E21" s="2">
        <f t="shared" si="5"/>
        <v>8828.95</v>
      </c>
      <c r="F21" s="2">
        <f t="shared" si="5"/>
        <v>0</v>
      </c>
      <c r="G21" s="2">
        <f t="shared" si="5"/>
        <v>1261.9</v>
      </c>
      <c r="H21" s="2">
        <f t="shared" si="5"/>
        <v>0</v>
      </c>
      <c r="I21" s="3">
        <f t="shared" si="5"/>
        <v>1261.9</v>
      </c>
      <c r="J21" s="2">
        <f t="shared" si="5"/>
        <v>0</v>
      </c>
      <c r="K21" s="2">
        <f t="shared" si="5"/>
        <v>0</v>
      </c>
      <c r="L21" s="2">
        <f t="shared" si="0"/>
        <v>1.2759845729127255</v>
      </c>
    </row>
    <row r="22" spans="1:12" ht="62.25" customHeight="1">
      <c r="A22" s="7" t="s">
        <v>17</v>
      </c>
      <c r="B22" s="1">
        <f>C22+D22+E22+F22</f>
        <v>225.76</v>
      </c>
      <c r="C22" s="1">
        <v>225.76</v>
      </c>
      <c r="D22" s="1">
        <v>0</v>
      </c>
      <c r="E22" s="1">
        <v>0</v>
      </c>
      <c r="F22" s="1">
        <v>0</v>
      </c>
      <c r="G22" s="1">
        <f>SUM(H22:K22)</f>
        <v>0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</row>
    <row r="23" spans="1:12" ht="42" customHeight="1">
      <c r="A23" s="7" t="s">
        <v>18</v>
      </c>
      <c r="B23" s="1">
        <f>C23+D23+E23+F23</f>
        <v>15000</v>
      </c>
      <c r="C23" s="1">
        <v>15000</v>
      </c>
      <c r="D23" s="1">
        <v>0</v>
      </c>
      <c r="E23" s="1">
        <v>0</v>
      </c>
      <c r="F23" s="1">
        <v>0</v>
      </c>
      <c r="G23" s="1">
        <f>H23+I23+J23+K23</f>
        <v>0</v>
      </c>
      <c r="H23" s="1">
        <v>0</v>
      </c>
      <c r="I23" s="1">
        <v>0</v>
      </c>
      <c r="J23" s="1">
        <v>0</v>
      </c>
      <c r="K23" s="1">
        <v>0</v>
      </c>
      <c r="L23" s="1">
        <f t="shared" si="0"/>
        <v>0</v>
      </c>
    </row>
    <row r="24" spans="1:12" ht="120" customHeight="1">
      <c r="A24" s="7" t="s">
        <v>19</v>
      </c>
      <c r="B24" s="1">
        <f>C24+D24+E24+F24</f>
        <v>83670.42</v>
      </c>
      <c r="C24" s="1">
        <v>0</v>
      </c>
      <c r="D24" s="1">
        <v>74841.47</v>
      </c>
      <c r="E24" s="1">
        <v>8828.95</v>
      </c>
      <c r="F24" s="1">
        <v>0</v>
      </c>
      <c r="G24" s="1">
        <f>SUM(H24:I24:J24:K24)</f>
        <v>1261.9</v>
      </c>
      <c r="H24" s="1">
        <v>0</v>
      </c>
      <c r="I24" s="1">
        <v>1261.9</v>
      </c>
      <c r="J24" s="1">
        <v>0</v>
      </c>
      <c r="K24" s="1">
        <v>0</v>
      </c>
      <c r="L24" s="1">
        <f t="shared" si="0"/>
        <v>1.5081793541851471</v>
      </c>
    </row>
    <row r="25" spans="1:12" ht="39" customHeight="1">
      <c r="A25" s="6" t="s">
        <v>35</v>
      </c>
      <c r="B25" s="2">
        <f aca="true" t="shared" si="6" ref="B25:K25">SUM(B26:B28)</f>
        <v>37962</v>
      </c>
      <c r="C25" s="2">
        <f t="shared" si="6"/>
        <v>37962</v>
      </c>
      <c r="D25" s="3">
        <f t="shared" si="6"/>
        <v>0</v>
      </c>
      <c r="E25" s="2">
        <f t="shared" si="6"/>
        <v>0</v>
      </c>
      <c r="F25" s="2">
        <f t="shared" si="6"/>
        <v>0</v>
      </c>
      <c r="G25" s="2">
        <f t="shared" si="6"/>
        <v>3243.23</v>
      </c>
      <c r="H25" s="2">
        <f t="shared" si="6"/>
        <v>3243.23</v>
      </c>
      <c r="I25" s="3">
        <f t="shared" si="6"/>
        <v>0</v>
      </c>
      <c r="J25" s="2">
        <f t="shared" si="6"/>
        <v>0</v>
      </c>
      <c r="K25" s="2">
        <f t="shared" si="6"/>
        <v>0</v>
      </c>
      <c r="L25" s="2">
        <f t="shared" si="0"/>
        <v>8.543359148622306</v>
      </c>
    </row>
    <row r="26" spans="1:12" ht="51" customHeight="1">
      <c r="A26" s="7" t="s">
        <v>20</v>
      </c>
      <c r="B26" s="1">
        <f>C26+D26+E26+F26</f>
        <v>14100</v>
      </c>
      <c r="C26" s="1">
        <v>14100</v>
      </c>
      <c r="D26" s="1">
        <v>0</v>
      </c>
      <c r="E26" s="1">
        <v>0</v>
      </c>
      <c r="F26" s="1">
        <v>0</v>
      </c>
      <c r="G26" s="1">
        <f>SUM(H26:K26)</f>
        <v>560</v>
      </c>
      <c r="H26" s="1">
        <v>560</v>
      </c>
      <c r="I26" s="1">
        <v>0</v>
      </c>
      <c r="J26" s="1">
        <v>0</v>
      </c>
      <c r="K26" s="1">
        <v>0</v>
      </c>
      <c r="L26" s="1">
        <f t="shared" si="0"/>
        <v>3.9716312056737593</v>
      </c>
    </row>
    <row r="27" spans="1:12" ht="100.5" customHeight="1">
      <c r="A27" s="7" t="s">
        <v>21</v>
      </c>
      <c r="B27" s="1">
        <f>C27+D27+E27+F27</f>
        <v>19662</v>
      </c>
      <c r="C27" s="1">
        <v>19662</v>
      </c>
      <c r="D27" s="1">
        <v>0</v>
      </c>
      <c r="E27" s="1">
        <v>0</v>
      </c>
      <c r="F27" s="1">
        <v>0</v>
      </c>
      <c r="G27" s="1">
        <f>SUM(H27:K27)</f>
        <v>2683.23</v>
      </c>
      <c r="H27" s="1">
        <v>2683.23</v>
      </c>
      <c r="I27" s="1">
        <v>0</v>
      </c>
      <c r="J27" s="1">
        <v>0</v>
      </c>
      <c r="K27" s="1">
        <v>0</v>
      </c>
      <c r="L27" s="1">
        <f t="shared" si="0"/>
        <v>13.64678059200488</v>
      </c>
    </row>
    <row r="28" spans="1:12" ht="40.5" customHeight="1">
      <c r="A28" s="7" t="s">
        <v>22</v>
      </c>
      <c r="B28" s="1">
        <f>C28+D28+E28+F28</f>
        <v>4200</v>
      </c>
      <c r="C28" s="1">
        <v>4200</v>
      </c>
      <c r="D28" s="1">
        <v>0</v>
      </c>
      <c r="E28" s="1">
        <v>0</v>
      </c>
      <c r="F28" s="1">
        <v>0</v>
      </c>
      <c r="G28" s="1">
        <f>SUM(H28:K28)</f>
        <v>0</v>
      </c>
      <c r="H28" s="1">
        <v>0</v>
      </c>
      <c r="I28" s="1">
        <v>0</v>
      </c>
      <c r="J28" s="1">
        <v>0</v>
      </c>
      <c r="K28" s="1">
        <v>0</v>
      </c>
      <c r="L28" s="1">
        <f t="shared" si="0"/>
        <v>0</v>
      </c>
    </row>
    <row r="29" spans="1:12" ht="45">
      <c r="A29" s="6" t="s">
        <v>36</v>
      </c>
      <c r="B29" s="18">
        <f aca="true" t="shared" si="7" ref="B29:K29">SUM(B30:B31)</f>
        <v>53568.95</v>
      </c>
      <c r="C29" s="18">
        <f t="shared" si="7"/>
        <v>50948.979999999996</v>
      </c>
      <c r="D29" s="3">
        <f t="shared" si="7"/>
        <v>2619.97</v>
      </c>
      <c r="E29" s="2">
        <f t="shared" si="7"/>
        <v>0</v>
      </c>
      <c r="F29" s="2">
        <f t="shared" si="7"/>
        <v>0</v>
      </c>
      <c r="G29" s="18">
        <f t="shared" si="7"/>
        <v>8966.1</v>
      </c>
      <c r="H29" s="18">
        <f t="shared" si="7"/>
        <v>8966.1</v>
      </c>
      <c r="I29" s="3">
        <f t="shared" si="7"/>
        <v>0</v>
      </c>
      <c r="J29" s="2">
        <f t="shared" si="7"/>
        <v>0</v>
      </c>
      <c r="K29" s="2">
        <f t="shared" si="7"/>
        <v>0</v>
      </c>
      <c r="L29" s="2">
        <f t="shared" si="0"/>
        <v>16.73749438807369</v>
      </c>
    </row>
    <row r="30" spans="1:12" ht="45">
      <c r="A30" s="7" t="s">
        <v>23</v>
      </c>
      <c r="B30" s="17">
        <f>C30+D30+E30+F30</f>
        <v>13847.769999999999</v>
      </c>
      <c r="C30" s="1">
        <v>11227.8</v>
      </c>
      <c r="D30" s="1">
        <v>2619.97</v>
      </c>
      <c r="E30" s="1">
        <v>0</v>
      </c>
      <c r="F30" s="1">
        <v>0</v>
      </c>
      <c r="G30" s="17">
        <f>SUM(H30:I30:J30:K30)</f>
        <v>417.95</v>
      </c>
      <c r="H30" s="17">
        <v>417.95</v>
      </c>
      <c r="I30" s="1">
        <v>0</v>
      </c>
      <c r="J30" s="1">
        <v>0</v>
      </c>
      <c r="K30" s="1">
        <v>0</v>
      </c>
      <c r="L30" s="1">
        <f t="shared" si="0"/>
        <v>3.018175489627572</v>
      </c>
    </row>
    <row r="31" spans="1:12" ht="30">
      <c r="A31" s="7" t="s">
        <v>24</v>
      </c>
      <c r="B31" s="17">
        <f>C31+D31+E31+F31</f>
        <v>39721.18</v>
      </c>
      <c r="C31" s="17">
        <v>39721.18</v>
      </c>
      <c r="D31" s="1">
        <v>0</v>
      </c>
      <c r="E31" s="1">
        <v>0</v>
      </c>
      <c r="F31" s="1">
        <v>0</v>
      </c>
      <c r="G31" s="17">
        <f>SUM(H31:K31)</f>
        <v>8548.15</v>
      </c>
      <c r="H31" s="17">
        <v>8548.15</v>
      </c>
      <c r="I31" s="1">
        <v>0</v>
      </c>
      <c r="J31" s="1">
        <v>0</v>
      </c>
      <c r="K31" s="1">
        <v>0</v>
      </c>
      <c r="L31" s="1">
        <f t="shared" si="0"/>
        <v>21.5203828285061</v>
      </c>
    </row>
    <row r="32" spans="1:12" ht="45">
      <c r="A32" s="6" t="s">
        <v>37</v>
      </c>
      <c r="B32" s="2">
        <f aca="true" t="shared" si="8" ref="B32:K32">SUM(B33:B34)</f>
        <v>15697.6</v>
      </c>
      <c r="C32" s="2">
        <f t="shared" si="8"/>
        <v>11500</v>
      </c>
      <c r="D32" s="3">
        <f t="shared" si="8"/>
        <v>4197.6</v>
      </c>
      <c r="E32" s="2">
        <f t="shared" si="8"/>
        <v>0</v>
      </c>
      <c r="F32" s="2">
        <f t="shared" si="8"/>
        <v>0</v>
      </c>
      <c r="G32" s="2">
        <f t="shared" si="8"/>
        <v>500</v>
      </c>
      <c r="H32" s="2">
        <f t="shared" si="8"/>
        <v>500</v>
      </c>
      <c r="I32" s="3">
        <f t="shared" si="8"/>
        <v>0</v>
      </c>
      <c r="J32" s="2">
        <f t="shared" si="8"/>
        <v>0</v>
      </c>
      <c r="K32" s="2">
        <f t="shared" si="8"/>
        <v>0</v>
      </c>
      <c r="L32" s="2">
        <f t="shared" si="0"/>
        <v>3.185200285393946</v>
      </c>
    </row>
    <row r="33" spans="1:12" ht="42" customHeight="1">
      <c r="A33" s="7" t="s">
        <v>25</v>
      </c>
      <c r="B33" s="1">
        <f aca="true" t="shared" si="9" ref="B33:B40">C33+D33+E33+F33</f>
        <v>14697.6</v>
      </c>
      <c r="C33" s="1">
        <v>10500</v>
      </c>
      <c r="D33" s="1">
        <v>4197.6</v>
      </c>
      <c r="E33" s="1">
        <v>0</v>
      </c>
      <c r="F33" s="1">
        <v>0</v>
      </c>
      <c r="G33" s="1">
        <f>SUM(H33,I33)</f>
        <v>500</v>
      </c>
      <c r="H33" s="1">
        <v>500</v>
      </c>
      <c r="I33" s="1">
        <v>0</v>
      </c>
      <c r="J33" s="1">
        <v>0</v>
      </c>
      <c r="K33" s="1">
        <v>0</v>
      </c>
      <c r="L33" s="1">
        <f t="shared" si="0"/>
        <v>3.401915959068147</v>
      </c>
    </row>
    <row r="34" spans="1:12" ht="27" customHeight="1">
      <c r="A34" s="7" t="s">
        <v>6</v>
      </c>
      <c r="B34" s="1">
        <f t="shared" si="9"/>
        <v>1000</v>
      </c>
      <c r="C34" s="1">
        <v>1000</v>
      </c>
      <c r="D34" s="1">
        <v>0</v>
      </c>
      <c r="E34" s="1">
        <v>0</v>
      </c>
      <c r="F34" s="1">
        <v>0</v>
      </c>
      <c r="G34" s="1">
        <f>SUM(H34,I34)</f>
        <v>0</v>
      </c>
      <c r="H34" s="1">
        <v>0</v>
      </c>
      <c r="I34" s="1">
        <v>0</v>
      </c>
      <c r="J34" s="1">
        <v>0</v>
      </c>
      <c r="K34" s="1">
        <v>0</v>
      </c>
      <c r="L34" s="1">
        <f t="shared" si="0"/>
        <v>0</v>
      </c>
    </row>
    <row r="35" spans="1:12" ht="90">
      <c r="A35" s="6" t="s">
        <v>38</v>
      </c>
      <c r="B35" s="2">
        <f t="shared" si="9"/>
        <v>186583.62999999998</v>
      </c>
      <c r="C35" s="2">
        <f aca="true" t="shared" si="10" ref="C35:K35">SUM(C36:C40)</f>
        <v>121468.4</v>
      </c>
      <c r="D35" s="3">
        <f t="shared" si="10"/>
        <v>57756.65</v>
      </c>
      <c r="E35" s="2">
        <f t="shared" si="10"/>
        <v>7358.58</v>
      </c>
      <c r="F35" s="2">
        <f t="shared" si="10"/>
        <v>0</v>
      </c>
      <c r="G35" s="2">
        <f t="shared" si="10"/>
        <v>13175.320000000002</v>
      </c>
      <c r="H35" s="2">
        <f t="shared" si="10"/>
        <v>12008.29</v>
      </c>
      <c r="I35" s="3">
        <f t="shared" si="10"/>
        <v>1167.03</v>
      </c>
      <c r="J35" s="2">
        <f t="shared" si="10"/>
        <v>0</v>
      </c>
      <c r="K35" s="2">
        <f t="shared" si="10"/>
        <v>0</v>
      </c>
      <c r="L35" s="2">
        <f t="shared" si="0"/>
        <v>7.061348307994653</v>
      </c>
    </row>
    <row r="36" spans="1:12" ht="60">
      <c r="A36" s="7" t="s">
        <v>26</v>
      </c>
      <c r="B36" s="1">
        <f t="shared" si="9"/>
        <v>114870.93</v>
      </c>
      <c r="C36" s="1">
        <v>64359.9</v>
      </c>
      <c r="D36" s="1">
        <v>50511.03</v>
      </c>
      <c r="E36" s="1">
        <v>0</v>
      </c>
      <c r="F36" s="1">
        <v>0</v>
      </c>
      <c r="G36" s="1">
        <f>SUM(H36:K36)</f>
        <v>8548.51</v>
      </c>
      <c r="H36" s="1">
        <v>7381.48</v>
      </c>
      <c r="I36" s="1">
        <v>1167.03</v>
      </c>
      <c r="J36" s="1">
        <v>0</v>
      </c>
      <c r="K36" s="1">
        <v>0</v>
      </c>
      <c r="L36" s="1">
        <f t="shared" si="0"/>
        <v>7.441839288669466</v>
      </c>
    </row>
    <row r="37" spans="1:12" ht="30">
      <c r="A37" s="7" t="s">
        <v>27</v>
      </c>
      <c r="B37" s="1">
        <f t="shared" si="9"/>
        <v>14383.5</v>
      </c>
      <c r="C37" s="1">
        <v>12022.5</v>
      </c>
      <c r="D37" s="1">
        <v>2361</v>
      </c>
      <c r="E37" s="1">
        <v>0</v>
      </c>
      <c r="F37" s="1">
        <v>0</v>
      </c>
      <c r="G37" s="1">
        <f>SUM(H37:K37)</f>
        <v>41.54</v>
      </c>
      <c r="H37" s="1">
        <v>41.54</v>
      </c>
      <c r="I37" s="1">
        <v>0</v>
      </c>
      <c r="J37" s="1">
        <v>0</v>
      </c>
      <c r="K37" s="1">
        <v>0</v>
      </c>
      <c r="L37" s="1">
        <f t="shared" si="0"/>
        <v>0.28880314248965827</v>
      </c>
    </row>
    <row r="38" spans="1:12" ht="30">
      <c r="A38" s="7" t="s">
        <v>0</v>
      </c>
      <c r="B38" s="1">
        <f t="shared" si="9"/>
        <v>7330</v>
      </c>
      <c r="C38" s="1">
        <v>7330</v>
      </c>
      <c r="D38" s="1">
        <v>0</v>
      </c>
      <c r="E38" s="1">
        <v>0</v>
      </c>
      <c r="F38" s="1">
        <v>0</v>
      </c>
      <c r="G38" s="17">
        <f>SUM(H38:K38)</f>
        <v>150.59</v>
      </c>
      <c r="H38" s="17">
        <v>150.59</v>
      </c>
      <c r="I38" s="1">
        <v>0</v>
      </c>
      <c r="J38" s="1">
        <v>0</v>
      </c>
      <c r="K38" s="1">
        <v>0</v>
      </c>
      <c r="L38" s="1">
        <f t="shared" si="0"/>
        <v>2.0544338335607093</v>
      </c>
    </row>
    <row r="39" spans="1:12" ht="30">
      <c r="A39" s="7" t="s">
        <v>1</v>
      </c>
      <c r="B39" s="1">
        <f t="shared" si="9"/>
        <v>36584</v>
      </c>
      <c r="C39" s="1">
        <v>33884.5</v>
      </c>
      <c r="D39" s="1">
        <v>2699.5</v>
      </c>
      <c r="E39" s="1">
        <v>0</v>
      </c>
      <c r="F39" s="1">
        <v>0</v>
      </c>
      <c r="G39" s="1">
        <f>SUM(H39:K39)</f>
        <v>4434.68</v>
      </c>
      <c r="H39" s="1">
        <v>4434.68</v>
      </c>
      <c r="I39" s="1">
        <v>0</v>
      </c>
      <c r="J39" s="1">
        <v>0</v>
      </c>
      <c r="K39" s="1">
        <v>0</v>
      </c>
      <c r="L39" s="1">
        <f t="shared" si="0"/>
        <v>12.121911218018806</v>
      </c>
    </row>
    <row r="40" spans="1:12" ht="30">
      <c r="A40" s="7" t="s">
        <v>28</v>
      </c>
      <c r="B40" s="1">
        <f t="shared" si="9"/>
        <v>13415.2</v>
      </c>
      <c r="C40" s="1">
        <v>3871.5</v>
      </c>
      <c r="D40" s="1">
        <v>2185.12</v>
      </c>
      <c r="E40" s="1">
        <v>7358.58</v>
      </c>
      <c r="F40" s="1">
        <v>0</v>
      </c>
      <c r="G40" s="1">
        <f>SUM(H40:K40)</f>
        <v>0</v>
      </c>
      <c r="H40" s="1">
        <v>0</v>
      </c>
      <c r="I40" s="1">
        <v>0</v>
      </c>
      <c r="J40" s="1">
        <v>0</v>
      </c>
      <c r="K40" s="1">
        <v>0</v>
      </c>
      <c r="L40" s="1">
        <f t="shared" si="0"/>
        <v>0</v>
      </c>
    </row>
    <row r="41" spans="1:12" ht="60">
      <c r="A41" s="6" t="s">
        <v>39</v>
      </c>
      <c r="B41" s="2">
        <f>SUM(B42:B43)</f>
        <v>454191</v>
      </c>
      <c r="C41" s="2">
        <f aca="true" t="shared" si="11" ref="C41:K41">SUM(C42:C43)</f>
        <v>150500</v>
      </c>
      <c r="D41" s="3">
        <f t="shared" si="11"/>
        <v>303691</v>
      </c>
      <c r="E41" s="2">
        <f t="shared" si="11"/>
        <v>0</v>
      </c>
      <c r="F41" s="2">
        <f t="shared" si="11"/>
        <v>0</v>
      </c>
      <c r="G41" s="2">
        <f t="shared" si="11"/>
        <v>128607.3</v>
      </c>
      <c r="H41" s="2">
        <f t="shared" si="11"/>
        <v>37500</v>
      </c>
      <c r="I41" s="3">
        <f t="shared" si="11"/>
        <v>91107.3</v>
      </c>
      <c r="J41" s="2">
        <f t="shared" si="11"/>
        <v>0</v>
      </c>
      <c r="K41" s="2">
        <f t="shared" si="11"/>
        <v>0</v>
      </c>
      <c r="L41" s="2">
        <f t="shared" si="0"/>
        <v>28.315686572389147</v>
      </c>
    </row>
    <row r="42" spans="1:12" ht="57.75" customHeight="1">
      <c r="A42" s="7" t="s">
        <v>47</v>
      </c>
      <c r="B42" s="1">
        <f>C42+D42+E42+F42</f>
        <v>500</v>
      </c>
      <c r="C42" s="1">
        <v>500</v>
      </c>
      <c r="D42" s="1">
        <v>0</v>
      </c>
      <c r="E42" s="1">
        <v>0</v>
      </c>
      <c r="F42" s="1">
        <v>0</v>
      </c>
      <c r="G42" s="1">
        <f>SUM(H42:K42)</f>
        <v>0</v>
      </c>
      <c r="H42" s="1">
        <v>0</v>
      </c>
      <c r="I42" s="1">
        <v>0</v>
      </c>
      <c r="J42" s="1">
        <v>0</v>
      </c>
      <c r="K42" s="1">
        <v>0</v>
      </c>
      <c r="L42" s="1">
        <f t="shared" si="0"/>
        <v>0</v>
      </c>
    </row>
    <row r="43" spans="1:12" ht="99" customHeight="1">
      <c r="A43" s="7" t="s">
        <v>4</v>
      </c>
      <c r="B43" s="1">
        <f>C43+D43+E43+F43</f>
        <v>453691</v>
      </c>
      <c r="C43" s="1">
        <v>150000</v>
      </c>
      <c r="D43" s="1">
        <v>303691</v>
      </c>
      <c r="E43" s="1">
        <v>0</v>
      </c>
      <c r="F43" s="1">
        <v>0</v>
      </c>
      <c r="G43" s="1">
        <f>SUM(H43:K43)</f>
        <v>128607.3</v>
      </c>
      <c r="H43" s="1">
        <v>37500</v>
      </c>
      <c r="I43" s="1">
        <v>91107.3</v>
      </c>
      <c r="J43" s="1">
        <v>0</v>
      </c>
      <c r="K43" s="1">
        <v>0</v>
      </c>
      <c r="L43" s="1">
        <f t="shared" si="0"/>
        <v>28.34689248849988</v>
      </c>
    </row>
    <row r="44" spans="1:12" ht="45">
      <c r="A44" s="6" t="s">
        <v>40</v>
      </c>
      <c r="B44" s="2">
        <f aca="true" t="shared" si="12" ref="B44:K44">SUM(B45:B49)</f>
        <v>23079.06</v>
      </c>
      <c r="C44" s="2">
        <f t="shared" si="12"/>
        <v>19829</v>
      </c>
      <c r="D44" s="3">
        <f t="shared" si="12"/>
        <v>3250.0600000000004</v>
      </c>
      <c r="E44" s="2">
        <f t="shared" si="12"/>
        <v>0</v>
      </c>
      <c r="F44" s="2">
        <f t="shared" si="12"/>
        <v>0</v>
      </c>
      <c r="G44" s="18">
        <f>SUM(G45:G49)</f>
        <v>2238.12</v>
      </c>
      <c r="H44" s="18">
        <f t="shared" si="12"/>
        <v>1788.12</v>
      </c>
      <c r="I44" s="3">
        <f t="shared" si="12"/>
        <v>450</v>
      </c>
      <c r="J44" s="2">
        <f t="shared" si="12"/>
        <v>0</v>
      </c>
      <c r="K44" s="2">
        <f t="shared" si="12"/>
        <v>0</v>
      </c>
      <c r="L44" s="2">
        <f t="shared" si="0"/>
        <v>9.697622000202779</v>
      </c>
    </row>
    <row r="45" spans="1:12" ht="15">
      <c r="A45" s="7" t="s">
        <v>2</v>
      </c>
      <c r="B45" s="1">
        <f>C45+D45+E45+F45</f>
        <v>5670.2</v>
      </c>
      <c r="C45" s="1">
        <v>4474</v>
      </c>
      <c r="D45" s="1">
        <v>1196.2</v>
      </c>
      <c r="E45" s="1">
        <v>0</v>
      </c>
      <c r="F45" s="1">
        <v>0</v>
      </c>
      <c r="G45" s="17">
        <f>SUM(H45:K45)</f>
        <v>361.85</v>
      </c>
      <c r="H45" s="17">
        <v>361.85</v>
      </c>
      <c r="I45" s="1">
        <v>0</v>
      </c>
      <c r="J45" s="1">
        <v>0</v>
      </c>
      <c r="K45" s="1">
        <v>0</v>
      </c>
      <c r="L45" s="1">
        <f t="shared" si="0"/>
        <v>6.381609114316957</v>
      </c>
    </row>
    <row r="46" spans="1:12" ht="120">
      <c r="A46" s="7" t="s">
        <v>51</v>
      </c>
      <c r="B46" s="1">
        <f>C46+D46+E46+F46</f>
        <v>1390</v>
      </c>
      <c r="C46" s="1">
        <v>1390</v>
      </c>
      <c r="D46" s="1">
        <v>0</v>
      </c>
      <c r="E46" s="1">
        <v>0</v>
      </c>
      <c r="F46" s="1">
        <v>0</v>
      </c>
      <c r="G46" s="1">
        <f>SUM(H46:K46)</f>
        <v>255.52</v>
      </c>
      <c r="H46" s="1">
        <v>255.52</v>
      </c>
      <c r="I46" s="1">
        <v>0</v>
      </c>
      <c r="J46" s="1">
        <v>0</v>
      </c>
      <c r="K46" s="1">
        <v>0</v>
      </c>
      <c r="L46" s="1">
        <f t="shared" si="0"/>
        <v>18.382733812949642</v>
      </c>
    </row>
    <row r="47" spans="1:12" ht="30">
      <c r="A47" s="7" t="s">
        <v>3</v>
      </c>
      <c r="B47" s="1">
        <f>C47+D47+E47+F47</f>
        <v>4000</v>
      </c>
      <c r="C47" s="1">
        <v>4000</v>
      </c>
      <c r="D47" s="1">
        <v>0</v>
      </c>
      <c r="E47" s="1">
        <v>0</v>
      </c>
      <c r="F47" s="1">
        <v>0</v>
      </c>
      <c r="G47" s="17">
        <f>SUM(H47:K47)</f>
        <v>256.08</v>
      </c>
      <c r="H47" s="17">
        <v>256.08</v>
      </c>
      <c r="I47" s="1">
        <v>0</v>
      </c>
      <c r="J47" s="1">
        <v>0</v>
      </c>
      <c r="K47" s="1">
        <v>0</v>
      </c>
      <c r="L47" s="1">
        <f t="shared" si="0"/>
        <v>6.401999999999999</v>
      </c>
    </row>
    <row r="48" spans="1:12" ht="30">
      <c r="A48" s="7" t="s">
        <v>29</v>
      </c>
      <c r="B48" s="1">
        <f>C48+D48+E48+F48</f>
        <v>5425</v>
      </c>
      <c r="C48" s="1">
        <v>5425</v>
      </c>
      <c r="D48" s="1">
        <v>0</v>
      </c>
      <c r="E48" s="1">
        <v>0</v>
      </c>
      <c r="F48" s="1">
        <v>0</v>
      </c>
      <c r="G48" s="17">
        <f>SUM(H48:K48)</f>
        <v>584.67</v>
      </c>
      <c r="H48" s="17">
        <v>584.67</v>
      </c>
      <c r="I48" s="1">
        <v>0</v>
      </c>
      <c r="J48" s="1">
        <v>0</v>
      </c>
      <c r="K48" s="1">
        <v>0</v>
      </c>
      <c r="L48" s="1">
        <f t="shared" si="0"/>
        <v>10.777327188940092</v>
      </c>
    </row>
    <row r="49" spans="1:12" ht="105.75" customHeight="1" thickBot="1">
      <c r="A49" s="8" t="s">
        <v>30</v>
      </c>
      <c r="B49" s="4">
        <f>C49+D49+E49+F49</f>
        <v>6593.860000000001</v>
      </c>
      <c r="C49" s="4">
        <v>4540</v>
      </c>
      <c r="D49" s="4">
        <v>2053.86</v>
      </c>
      <c r="E49" s="4">
        <v>0</v>
      </c>
      <c r="F49" s="4">
        <v>0</v>
      </c>
      <c r="G49" s="4">
        <f>SUM(H49:K49)</f>
        <v>780</v>
      </c>
      <c r="H49" s="4">
        <v>330</v>
      </c>
      <c r="I49" s="4">
        <v>450</v>
      </c>
      <c r="J49" s="4">
        <v>0</v>
      </c>
      <c r="K49" s="4">
        <v>0</v>
      </c>
      <c r="L49" s="1">
        <f t="shared" si="0"/>
        <v>11.829186546271833</v>
      </c>
    </row>
  </sheetData>
  <sheetProtection/>
  <mergeCells count="6">
    <mergeCell ref="A1:L1"/>
    <mergeCell ref="B2:F2"/>
    <mergeCell ref="G2:K2"/>
    <mergeCell ref="B3:F3"/>
    <mergeCell ref="G3:K3"/>
    <mergeCell ref="L2:L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60" r:id="rId1"/>
  <headerFooter>
    <oddFooter>&amp;CСтраница &amp;P</oddFooter>
  </headerFooter>
  <ignoredErrors>
    <ignoredError sqref="B14 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2019-04-12T05:45:23Z</cp:lastPrinted>
  <dcterms:created xsi:type="dcterms:W3CDTF">2002-03-11T10:22:12Z</dcterms:created>
  <dcterms:modified xsi:type="dcterms:W3CDTF">2019-05-20T13:12:41Z</dcterms:modified>
  <cp:category/>
  <cp:version/>
  <cp:contentType/>
  <cp:contentStatus/>
</cp:coreProperties>
</file>