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9224" windowHeight="10320" activeTab="0"/>
  </bookViews>
  <sheets>
    <sheet name="ГМР " sheetId="1" r:id="rId1"/>
    <sheet name="Гатчина" sheetId="2" r:id="rId2"/>
    <sheet name="Поселения" sheetId="3" r:id="rId3"/>
  </sheets>
  <definedNames>
    <definedName name="_xlnm.Print_Area" localSheetId="1">'Гатчина'!$A$1:$J$42</definedName>
    <definedName name="_xlnm.Print_Area" localSheetId="0">'ГМР '!$A$1:$L$51</definedName>
    <definedName name="_xlnm.Print_Area" localSheetId="2">'Поселения'!$A$1:$J$20</definedName>
  </definedNames>
  <calcPr fullCalcOnLoad="1"/>
</workbook>
</file>

<file path=xl/sharedStrings.xml><?xml version="1.0" encoding="utf-8"?>
<sst xmlns="http://schemas.openxmlformats.org/spreadsheetml/2006/main" count="175" uniqueCount="109">
  <si>
    <t>% исполнения</t>
  </si>
  <si>
    <t xml:space="preserve">Наименование </t>
  </si>
  <si>
    <t>Доходы всего, в том числе:</t>
  </si>
  <si>
    <t xml:space="preserve">Налоговые доходы </t>
  </si>
  <si>
    <t>Неналоговые доходы</t>
  </si>
  <si>
    <t>Безвозмездные поступления</t>
  </si>
  <si>
    <t>Расходы всего, в том числе:</t>
  </si>
  <si>
    <t>Средства ГМР</t>
  </si>
  <si>
    <t>в том числе</t>
  </si>
  <si>
    <t>Структура,%</t>
  </si>
  <si>
    <t>Непрограмные расходы, в т. ч.</t>
  </si>
  <si>
    <t>Расходы на выплаты муниципальным служащим</t>
  </si>
  <si>
    <t>Содержание ОМС</t>
  </si>
  <si>
    <t>Прочие расходы</t>
  </si>
  <si>
    <t>Програмные расходы, в т. ч.  по муниципальным программам:</t>
  </si>
  <si>
    <t>Современное образование в Гатчинском муниципальном районе, т.ч. по подпрограммам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</si>
  <si>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</si>
  <si>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</si>
  <si>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Развитие дополнительного образования</t>
  </si>
  <si>
    <t>Развитие кадрового потенциала</t>
  </si>
  <si>
    <t>Финансовое обеспечение реализации муниципальной программы "Современное образование в Гатчинском муниципальном районе"</t>
  </si>
  <si>
    <t>ИТОГО</t>
  </si>
  <si>
    <t>ПЛАН 2015 год</t>
  </si>
  <si>
    <t>Средства межбюджетных трансфертов</t>
  </si>
  <si>
    <t>Развитие мер социальной поддержки отдельных категорий граждан</t>
  </si>
  <si>
    <t>Совершенствование социальной поддержки семьи и детей</t>
  </si>
  <si>
    <t>Развитие физической культуры и спорта в Гатчинском муниципальном районе, в т.ч. по подпрограммам</t>
  </si>
  <si>
    <t>Развитие физической культуры и массового спорта</t>
  </si>
  <si>
    <t>Совершенствование системы подготовки спортивных сборных команд</t>
  </si>
  <si>
    <t>Оказание поддержки социально-ориентированным некоммерческим организациям, осуществляющим свою деятельность в сфере физической культуры и спорта</t>
  </si>
  <si>
    <t>Развитие культуры в Гатчинском муниципальном районе, в т.ч. по подпрограммам</t>
  </si>
  <si>
    <t>Сохранение и развитие культуры, искусства и народного творчества</t>
  </si>
  <si>
    <t>Сохранение и развитие дополнительного образования в сфере культуры</t>
  </si>
  <si>
    <t>Обеспечение доступа жителей и гостей Гатчинского муниципального района к культурным ценностям</t>
  </si>
  <si>
    <t>Развитие сферы туризма и рекреации Гатчинского муниципального района</t>
  </si>
  <si>
    <t>Создание условий для обеспечения определенных категорий граждан жилыми помещениями в Гатчинском муниципальном районе, в т.ч. по подпрограммам</t>
  </si>
  <si>
    <t>Поддержка граждан, в том числе молодежи, нуждающихся в улучшении жилищных условий</t>
  </si>
  <si>
    <t>Обеспечение жильем работников бюджетной сферы</t>
  </si>
  <si>
    <t>Улучшение жилищных условий граждан, проживающих в сельской местности Гатчинского муниципального района, в том числе молодых семей и молодых специалистов</t>
  </si>
  <si>
    <t>Обеспечение жильем, оказание содействия для приобретения жилья отдельными категориями граждан, установленными федеральным и областным законодательством</t>
  </si>
  <si>
    <t>Безопасность Гатчинского муниципального района, в т.ч. по подпрограммам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</si>
  <si>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</si>
  <si>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</si>
  <si>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Экологическая безопасность</t>
  </si>
  <si>
    <t>Стимулирование экономической активности в Гатчинском муниципальном районе, в т.ч. по подпрограммам</t>
  </si>
  <si>
    <t>Развитие и поддержка малого и среднего предпринимательства</t>
  </si>
  <si>
    <t>Содействие занятости граждан Гатчинского муниципального района, испытывающих трудности в поиске работы</t>
  </si>
  <si>
    <t>Развитие сельского хозяйства в Гатчинском муниципальном районе, в т.ч. по подпрограммам</t>
  </si>
  <si>
    <t>Содействие увеличению объемов производства сельскохозяйственной продукции на рынках</t>
  </si>
  <si>
    <t>Борьба с борщевиком Сосновским</t>
  </si>
  <si>
    <t>Строительство, реконструкция и капитальный ремонт объектов теплоснабжения и водопроводно-канализационного хозяйства</t>
  </si>
  <si>
    <t>Газоснабжение</t>
  </si>
  <si>
    <t>Энергосбережение и повышение энергетической эффективности</t>
  </si>
  <si>
    <t>Строительство, реконструкция и содержание автомобильных дорог местного значения</t>
  </si>
  <si>
    <t>Эффективное управление финансами и оптимизация муниципального долга Гатчинского муниципального района, в т.ч. по подпрограммам</t>
  </si>
  <si>
    <t>Обеспечение устойчивого функционирования и развития коммунальной, инженерной и транспортной инфраструктуры и повышение энергоэффективности, в т. ч. по подпрограммам</t>
  </si>
  <si>
    <t>Развитие и поддержка информационных технологий, обеспечивающих бюджетный процесс</t>
  </si>
  <si>
    <t>"Создание условий для эффективного и ответственного управления муниципальными финансами, повышения устойчивости бюджетов Гатчинского муниципального района и управление муниципальным долгом</t>
  </si>
  <si>
    <t>Устойчивое общественное развитие в Гатчинском муниципальном районе, в т.ч. по подпрограммам</t>
  </si>
  <si>
    <t>Молодежь Гатчинского муниципального района</t>
  </si>
  <si>
    <t>Развитие муниципальной службы в администрации Гатчинского муниципального района и ее структурных подразделениях, обладающих правами юридического лица</t>
  </si>
  <si>
    <t>Развитие муниципальной информационной системы</t>
  </si>
  <si>
    <t>Общество и власть</t>
  </si>
  <si>
    <t xml:space="preserve">х </t>
  </si>
  <si>
    <t>х</t>
  </si>
  <si>
    <t>Социальная поддержка отдельных категорий граждан в Гатчинском муниципальном районе, в т.ч. по подпрограммам</t>
  </si>
  <si>
    <t>Социальная поддержка отдельных категорий граждан, в т.ч. по подпрограммам</t>
  </si>
  <si>
    <t>Социальная поддержка отдельных категорий граждан в сфере оплаты жилищно-коммунальных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</si>
  <si>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</si>
  <si>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Социальная поддержка отдельных категорий граждан в МО "Город Гатчина"</t>
  </si>
  <si>
    <t>Средства МО Город Гатчина</t>
  </si>
  <si>
    <t>Молодежная политика</t>
  </si>
  <si>
    <t>Развитие инфраструктуры спорта и молодежной политики</t>
  </si>
  <si>
    <t>Обеспечение культурным досугом населения МО "Город Гатчина"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</si>
  <si>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</si>
  <si>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</si>
  <si>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Создание условий для обеспечения качественным жильем граждан МО "Город Гатчина",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</si>
  <si>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</si>
  <si>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</si>
  <si>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меропритий по капитальному ремонту многоквартирных жилых домов, расположенных на территории МО "Город Гатчина"</t>
  </si>
  <si>
    <t xml:space="preserve">Благоустройство </t>
  </si>
  <si>
    <t>Содержание, ремонт и уборка дорог общего пользования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</si>
  <si>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</si>
  <si>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</si>
  <si>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</si>
  <si>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</si>
  <si>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Газификация жилищного фонда, расположенного на территории МО "Город Гатчина</t>
  </si>
  <si>
    <t>Организация благоустройства, содержание дорог местного значения, повышение безопасности дорожного движения, в т.ч. по подпрограммам</t>
  </si>
  <si>
    <t>Обеспечение устойчивого функционирования и развития коммунальной и инженерной инфраструктуры, в т.ч. по подпрограммам</t>
  </si>
  <si>
    <t>Стимулирование экономической активности</t>
  </si>
  <si>
    <t>Содействие трудовой адаптации несовершеннолетних в возрасте от 14 до 18 лет в свободное от учебы время в городе Гатчине</t>
  </si>
  <si>
    <t>Средства поселений</t>
  </si>
  <si>
    <t>Стимулирование экономической активности на территории поселения</t>
  </si>
  <si>
    <t>Обеспечение безопасности на территории поселения</t>
  </si>
  <si>
    <t>ЖКХ, содержание автомобильных дорог, благоустройство</t>
  </si>
  <si>
    <t>Развитие культуры на терртории поселения</t>
  </si>
  <si>
    <t>Развитие физической культуры, спорта, молодежной политики</t>
  </si>
  <si>
    <t>Социальная политика</t>
  </si>
  <si>
    <t>Програмные расходы по муниципальным программам "Социально-экономическое развитие поселения", в т.ч. по подпрограммам:</t>
  </si>
  <si>
    <t>Развитие инженерной и социальной инфраструктуры в районах массовой жилой застройки</t>
  </si>
  <si>
    <t>Исполнение бюджетных ассигнований на реализацию муниципальных программ МО "Город Гатчина" за 2015 год</t>
  </si>
  <si>
    <t>Исполнение бюджетных ассигнований на реализацию муниципальных программ городских поселений Гатчинского муниципального района за 2015 год</t>
  </si>
  <si>
    <t>Исполнение бюджетных ассигнований на реализацию муниципальных программ Гатчинского муниципального района за 2015 год</t>
  </si>
  <si>
    <t>ФАКТ 2015</t>
  </si>
  <si>
    <t>Средства федерального бюджета</t>
  </si>
  <si>
    <t>Средства областного бюджета</t>
  </si>
  <si>
    <t>Внебюджетные средства</t>
  </si>
  <si>
    <t>ПЛАН 2015 год (тыс. руб.)</t>
  </si>
  <si>
    <t>ФАКТ 2015 (тыс. руб)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</si>
</sst>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[$-FC19]d\ mmmm\ yyyy\ &quot;г.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164" fontId="5" fillId="0" borderId="10" xfId="0" applyNumberFormat="1" applyFont="1" applyBorder="1" applyAlignment="1">
      <alignment horizontal="right" vertical="center" wrapText="1"/>
    </xf>
    <xf numFmtId="166" fontId="5" fillId="32" borderId="10" xfId="0" applyNumberFormat="1" applyFont="1" applyFill="1" applyBorder="1" applyAlignment="1">
      <alignment horizontal="right" vertical="center" wrapText="1"/>
    </xf>
    <xf numFmtId="164" fontId="5" fillId="32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65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164" fontId="5" fillId="32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4" borderId="0" xfId="0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166" fontId="4" fillId="3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vertical="center" wrapText="1"/>
    </xf>
    <xf numFmtId="166" fontId="4" fillId="4" borderId="10" xfId="0" applyNumberFormat="1" applyFont="1" applyFill="1" applyBorder="1" applyAlignment="1">
      <alignment horizontal="right" vertical="center" wrapText="1"/>
    </xf>
    <xf numFmtId="166" fontId="5" fillId="0" borderId="10" xfId="0" applyNumberFormat="1" applyFont="1" applyBorder="1" applyAlignment="1">
      <alignment horizontal="right" vertical="center" wrapText="1"/>
    </xf>
    <xf numFmtId="166" fontId="5" fillId="0" borderId="0" xfId="0" applyNumberFormat="1" applyFont="1" applyAlignment="1">
      <alignment vertical="center"/>
    </xf>
    <xf numFmtId="16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166" fontId="5" fillId="0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164" fontId="7" fillId="35" borderId="10" xfId="0" applyNumberFormat="1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3"/>
  <sheetViews>
    <sheetView tabSelected="1" zoomScale="80" zoomScaleNormal="80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7" sqref="D27"/>
    </sheetView>
  </sheetViews>
  <sheetFormatPr defaultColWidth="9.140625" defaultRowHeight="12.75" outlineLevelRow="1"/>
  <cols>
    <col min="1" max="1" width="30.57421875" style="19" customWidth="1"/>
    <col min="2" max="2" width="11.421875" style="19" customWidth="1"/>
    <col min="3" max="3" width="12.140625" style="19" customWidth="1"/>
    <col min="4" max="4" width="11.57421875" style="19" customWidth="1"/>
    <col min="5" max="5" width="10.00390625" style="19" customWidth="1"/>
    <col min="6" max="6" width="10.421875" style="19" customWidth="1"/>
    <col min="7" max="7" width="11.421875" style="19" customWidth="1"/>
    <col min="8" max="8" width="11.7109375" style="19" customWidth="1"/>
    <col min="9" max="9" width="12.140625" style="19" customWidth="1"/>
    <col min="10" max="10" width="10.7109375" style="19" customWidth="1"/>
    <col min="11" max="11" width="9.00390625" style="19" customWidth="1"/>
    <col min="12" max="12" width="14.28125" style="29" customWidth="1"/>
    <col min="13" max="13" width="11.421875" style="19" bestFit="1" customWidth="1"/>
    <col min="14" max="14" width="13.8515625" style="19" customWidth="1"/>
    <col min="15" max="16384" width="9.140625" style="19" customWidth="1"/>
  </cols>
  <sheetData>
    <row r="1" spans="1:12" ht="28.5" customHeight="1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6.5" customHeight="1">
      <c r="A2" s="46" t="s">
        <v>1</v>
      </c>
      <c r="B2" s="46" t="s">
        <v>107</v>
      </c>
      <c r="C2" s="46"/>
      <c r="D2" s="46"/>
      <c r="E2" s="46"/>
      <c r="F2" s="46"/>
      <c r="G2" s="42" t="s">
        <v>108</v>
      </c>
      <c r="H2" s="43"/>
      <c r="I2" s="43"/>
      <c r="J2" s="43"/>
      <c r="K2" s="43"/>
      <c r="L2" s="48" t="s">
        <v>0</v>
      </c>
    </row>
    <row r="3" spans="1:12" ht="16.5" customHeight="1">
      <c r="A3" s="46"/>
      <c r="B3" s="47" t="s">
        <v>21</v>
      </c>
      <c r="C3" s="39" t="s">
        <v>8</v>
      </c>
      <c r="D3" s="40"/>
      <c r="E3" s="40"/>
      <c r="F3" s="41"/>
      <c r="G3" s="47" t="s">
        <v>21</v>
      </c>
      <c r="H3" s="42" t="s">
        <v>8</v>
      </c>
      <c r="I3" s="43"/>
      <c r="J3" s="43"/>
      <c r="K3" s="44"/>
      <c r="L3" s="48"/>
    </row>
    <row r="4" spans="1:12" ht="35.25" customHeight="1">
      <c r="A4" s="46"/>
      <c r="B4" s="47"/>
      <c r="C4" s="6" t="s">
        <v>7</v>
      </c>
      <c r="D4" s="6" t="s">
        <v>105</v>
      </c>
      <c r="E4" s="6" t="s">
        <v>104</v>
      </c>
      <c r="F4" s="6" t="s">
        <v>106</v>
      </c>
      <c r="G4" s="47"/>
      <c r="H4" s="6" t="s">
        <v>7</v>
      </c>
      <c r="I4" s="6" t="s">
        <v>105</v>
      </c>
      <c r="J4" s="6" t="s">
        <v>104</v>
      </c>
      <c r="K4" s="6" t="s">
        <v>106</v>
      </c>
      <c r="L4" s="48"/>
    </row>
    <row r="5" spans="1:12" s="20" customFormat="1" ht="54.75" customHeight="1">
      <c r="A5" s="10" t="s">
        <v>14</v>
      </c>
      <c r="B5" s="13">
        <f aca="true" t="shared" si="0" ref="B5:K5">B6+B12+B15+B19+B24+B29+B33+B36+B39+B44+B47</f>
        <v>4729226.3</v>
      </c>
      <c r="C5" s="13">
        <f t="shared" si="0"/>
        <v>1407019.3000000003</v>
      </c>
      <c r="D5" s="13">
        <f t="shared" si="0"/>
        <v>2944060.5999999996</v>
      </c>
      <c r="E5" s="13">
        <f t="shared" si="0"/>
        <v>327341.7</v>
      </c>
      <c r="F5" s="13">
        <f t="shared" si="0"/>
        <v>50804.7</v>
      </c>
      <c r="G5" s="13">
        <f t="shared" si="0"/>
        <v>4642459.449999999</v>
      </c>
      <c r="H5" s="13">
        <f t="shared" si="0"/>
        <v>1392518.85</v>
      </c>
      <c r="I5" s="13">
        <f t="shared" si="0"/>
        <v>2920184.1</v>
      </c>
      <c r="J5" s="13">
        <f t="shared" si="0"/>
        <v>279844.4</v>
      </c>
      <c r="K5" s="13">
        <f t="shared" si="0"/>
        <v>49912.1</v>
      </c>
      <c r="L5" s="25">
        <f aca="true" t="shared" si="1" ref="L5:L26">G5/B5*100</f>
        <v>98.16530560189094</v>
      </c>
    </row>
    <row r="6" spans="1:12" ht="78" customHeight="1">
      <c r="A6" s="11" t="s">
        <v>15</v>
      </c>
      <c r="B6" s="12">
        <f aca="true" t="shared" si="2" ref="B6:K6">SUM(B7:B11)</f>
        <v>2759237.8000000003</v>
      </c>
      <c r="C6" s="12">
        <f t="shared" si="2"/>
        <v>1026195.5000000001</v>
      </c>
      <c r="D6" s="12">
        <f t="shared" si="2"/>
        <v>1729165.4</v>
      </c>
      <c r="E6" s="12">
        <f t="shared" si="2"/>
        <v>3876.9</v>
      </c>
      <c r="F6" s="12">
        <f t="shared" si="2"/>
        <v>0</v>
      </c>
      <c r="G6" s="12">
        <f t="shared" si="2"/>
        <v>2758522.85</v>
      </c>
      <c r="H6" s="12">
        <f t="shared" si="2"/>
        <v>1026150.15</v>
      </c>
      <c r="I6" s="12">
        <f t="shared" si="2"/>
        <v>1728495.7999999998</v>
      </c>
      <c r="J6" s="12">
        <f t="shared" si="2"/>
        <v>3876.9</v>
      </c>
      <c r="K6" s="12">
        <f t="shared" si="2"/>
        <v>0</v>
      </c>
      <c r="L6" s="27">
        <f t="shared" si="1"/>
        <v>99.97408885888703</v>
      </c>
    </row>
    <row r="7" spans="1:14" ht="33" customHeight="1">
      <c r="A7" s="33" t="s">
        <v>16</v>
      </c>
      <c r="B7" s="1">
        <f>SUM(C7:D7:E7:F7)</f>
        <v>1227925.5</v>
      </c>
      <c r="C7" s="1">
        <v>597821.8</v>
      </c>
      <c r="D7" s="1">
        <v>630103.7</v>
      </c>
      <c r="E7" s="1"/>
      <c r="F7" s="30"/>
      <c r="G7" s="1">
        <f>SUM(H7:I7:K7)</f>
        <v>1227525.45</v>
      </c>
      <c r="H7" s="1">
        <v>597821.75</v>
      </c>
      <c r="I7" s="1">
        <v>629703.7</v>
      </c>
      <c r="J7" s="1"/>
      <c r="K7" s="30"/>
      <c r="L7" s="28">
        <f t="shared" si="1"/>
        <v>99.96742066192125</v>
      </c>
      <c r="M7" s="24"/>
      <c r="N7" s="24"/>
    </row>
    <row r="8" spans="1:14" ht="47.25" customHeight="1">
      <c r="A8" s="33" t="s">
        <v>17</v>
      </c>
      <c r="B8" s="1">
        <f>SUM(C8:D8:E8:F8)</f>
        <v>1262734.7</v>
      </c>
      <c r="C8" s="1">
        <v>198675.5</v>
      </c>
      <c r="D8" s="1">
        <v>1060182.3</v>
      </c>
      <c r="E8" s="1">
        <v>3876.9</v>
      </c>
      <c r="F8" s="30"/>
      <c r="G8" s="1">
        <f>SUM(H8:I8:J8:K8)</f>
        <v>1262465.0999999999</v>
      </c>
      <c r="H8" s="1">
        <v>198675.5</v>
      </c>
      <c r="I8" s="1">
        <v>1059912.7</v>
      </c>
      <c r="J8" s="1">
        <v>3876.9</v>
      </c>
      <c r="K8" s="30"/>
      <c r="L8" s="28">
        <f t="shared" si="1"/>
        <v>99.978649513631</v>
      </c>
      <c r="M8" s="24"/>
      <c r="N8" s="24"/>
    </row>
    <row r="9" spans="1:14" s="20" customFormat="1" ht="36.75" customHeight="1">
      <c r="A9" s="33" t="s">
        <v>18</v>
      </c>
      <c r="B9" s="1">
        <f>SUM(C9:D9:E9:F9)</f>
        <v>201074</v>
      </c>
      <c r="C9" s="1">
        <v>198681.8</v>
      </c>
      <c r="D9" s="1">
        <v>2392.2</v>
      </c>
      <c r="E9" s="1"/>
      <c r="F9" s="30"/>
      <c r="G9" s="1">
        <f>SUM(H9:I9:K9)</f>
        <v>201074</v>
      </c>
      <c r="H9" s="1">
        <v>198681.8</v>
      </c>
      <c r="I9" s="1">
        <v>2392.2</v>
      </c>
      <c r="J9" s="1"/>
      <c r="K9" s="30"/>
      <c r="L9" s="28">
        <f t="shared" si="1"/>
        <v>100</v>
      </c>
      <c r="M9" s="24"/>
      <c r="N9" s="24"/>
    </row>
    <row r="10" spans="1:14" s="15" customFormat="1" ht="13.5">
      <c r="A10" s="33" t="s">
        <v>19</v>
      </c>
      <c r="B10" s="1">
        <f>SUM(C10:D10:E10:F10)</f>
        <v>1085.6</v>
      </c>
      <c r="C10" s="1">
        <v>845.6</v>
      </c>
      <c r="D10" s="1">
        <v>240</v>
      </c>
      <c r="E10" s="1"/>
      <c r="F10" s="30"/>
      <c r="G10" s="1">
        <f>SUM(H10:I10:K10)</f>
        <v>1085.6</v>
      </c>
      <c r="H10" s="1">
        <v>845.6</v>
      </c>
      <c r="I10" s="1">
        <v>240</v>
      </c>
      <c r="J10" s="1"/>
      <c r="K10" s="30"/>
      <c r="L10" s="28">
        <f t="shared" si="1"/>
        <v>100</v>
      </c>
      <c r="M10" s="24"/>
      <c r="N10" s="24"/>
    </row>
    <row r="11" spans="1:14" ht="75.75" customHeight="1" outlineLevel="1">
      <c r="A11" s="33" t="s">
        <v>20</v>
      </c>
      <c r="B11" s="1">
        <f>SUM(C11:D11:E11:F11)</f>
        <v>66418</v>
      </c>
      <c r="C11" s="1">
        <v>30170.8</v>
      </c>
      <c r="D11" s="1">
        <v>36247.2</v>
      </c>
      <c r="E11" s="1"/>
      <c r="F11" s="30"/>
      <c r="G11" s="1">
        <f>SUM(H11:I11:K11)</f>
        <v>66372.7</v>
      </c>
      <c r="H11" s="1">
        <v>30125.5</v>
      </c>
      <c r="I11" s="1">
        <v>36247.2</v>
      </c>
      <c r="J11" s="1"/>
      <c r="K11" s="30"/>
      <c r="L11" s="28">
        <f t="shared" si="1"/>
        <v>99.93179559757897</v>
      </c>
      <c r="M11" s="24"/>
      <c r="N11" s="24"/>
    </row>
    <row r="12" spans="1:13" ht="72" customHeight="1" outlineLevel="1">
      <c r="A12" s="11" t="s">
        <v>65</v>
      </c>
      <c r="B12" s="12">
        <f aca="true" t="shared" si="3" ref="B12:K12">SUM(B13:B14)</f>
        <v>1242968.9</v>
      </c>
      <c r="C12" s="12">
        <f t="shared" si="3"/>
        <v>62628.4</v>
      </c>
      <c r="D12" s="12">
        <f t="shared" si="3"/>
        <v>818039.7</v>
      </c>
      <c r="E12" s="12">
        <f t="shared" si="3"/>
        <v>311496.1</v>
      </c>
      <c r="F12" s="12">
        <f t="shared" si="3"/>
        <v>50804.7</v>
      </c>
      <c r="G12" s="12">
        <f t="shared" si="3"/>
        <v>1193302.4</v>
      </c>
      <c r="H12" s="12">
        <f t="shared" si="3"/>
        <v>62554.8</v>
      </c>
      <c r="I12" s="12">
        <f t="shared" si="3"/>
        <v>816836.7</v>
      </c>
      <c r="J12" s="12">
        <f t="shared" si="3"/>
        <v>263998.8</v>
      </c>
      <c r="K12" s="12">
        <f t="shared" si="3"/>
        <v>49912.1</v>
      </c>
      <c r="L12" s="27">
        <f t="shared" si="1"/>
        <v>96.0042041277139</v>
      </c>
      <c r="M12" s="22"/>
    </row>
    <row r="13" spans="1:13" ht="41.25" outlineLevel="1">
      <c r="A13" s="33" t="s">
        <v>24</v>
      </c>
      <c r="B13" s="1">
        <f>SUM(C13:D13:E13:F13)</f>
        <v>885987.7999999999</v>
      </c>
      <c r="C13" s="1">
        <v>60563.4</v>
      </c>
      <c r="D13" s="1">
        <v>544329.6</v>
      </c>
      <c r="E13" s="1">
        <v>230290.1</v>
      </c>
      <c r="F13" s="30">
        <v>50804.7</v>
      </c>
      <c r="G13" s="1">
        <f>SUM(H13:I13:J13:K13)</f>
        <v>836718.7999999999</v>
      </c>
      <c r="H13" s="1">
        <v>60489.8</v>
      </c>
      <c r="I13" s="1">
        <v>543524.1</v>
      </c>
      <c r="J13" s="1">
        <v>182792.8</v>
      </c>
      <c r="K13" s="30">
        <v>49912.1</v>
      </c>
      <c r="L13" s="28">
        <f>G13/B13*100</f>
        <v>94.43908821317855</v>
      </c>
      <c r="M13" s="22"/>
    </row>
    <row r="14" spans="1:13" s="15" customFormat="1" ht="34.5" customHeight="1">
      <c r="A14" s="33" t="s">
        <v>25</v>
      </c>
      <c r="B14" s="1">
        <f>SUM(C14:D14:E14:F14)</f>
        <v>356981.1</v>
      </c>
      <c r="C14" s="1">
        <v>2065</v>
      </c>
      <c r="D14" s="1">
        <v>273710.1</v>
      </c>
      <c r="E14" s="1">
        <v>81206</v>
      </c>
      <c r="F14" s="30"/>
      <c r="G14" s="1">
        <f>SUM(H14:I14:J14:K14)</f>
        <v>356583.6</v>
      </c>
      <c r="H14" s="1">
        <v>2065</v>
      </c>
      <c r="I14" s="1">
        <v>273312.6</v>
      </c>
      <c r="J14" s="1">
        <v>81206</v>
      </c>
      <c r="K14" s="30"/>
      <c r="L14" s="28">
        <f>G14/B14*100</f>
        <v>99.88864956716196</v>
      </c>
      <c r="M14" s="14"/>
    </row>
    <row r="15" spans="1:12" s="23" customFormat="1" ht="69.75" customHeight="1">
      <c r="A15" s="11" t="s">
        <v>26</v>
      </c>
      <c r="B15" s="12">
        <f aca="true" t="shared" si="4" ref="B15:K15">SUM(B16:B18)</f>
        <v>8500</v>
      </c>
      <c r="C15" s="12">
        <f t="shared" si="4"/>
        <v>8500</v>
      </c>
      <c r="D15" s="12">
        <f t="shared" si="4"/>
        <v>0</v>
      </c>
      <c r="E15" s="12">
        <f t="shared" si="4"/>
        <v>0</v>
      </c>
      <c r="F15" s="12">
        <f t="shared" si="4"/>
        <v>0</v>
      </c>
      <c r="G15" s="12">
        <f t="shared" si="4"/>
        <v>8445.8</v>
      </c>
      <c r="H15" s="12">
        <f t="shared" si="4"/>
        <v>8445.8</v>
      </c>
      <c r="I15" s="12">
        <f t="shared" si="4"/>
        <v>0</v>
      </c>
      <c r="J15" s="12">
        <f t="shared" si="4"/>
        <v>0</v>
      </c>
      <c r="K15" s="12">
        <f t="shared" si="4"/>
        <v>0</v>
      </c>
      <c r="L15" s="27">
        <f t="shared" si="1"/>
        <v>99.36235294117645</v>
      </c>
    </row>
    <row r="16" spans="1:12" ht="27" outlineLevel="1">
      <c r="A16" s="4" t="s">
        <v>27</v>
      </c>
      <c r="B16" s="1">
        <f>SUM(C16:D16)</f>
        <v>3390</v>
      </c>
      <c r="C16" s="1">
        <v>3390</v>
      </c>
      <c r="D16" s="1">
        <v>0</v>
      </c>
      <c r="E16" s="1"/>
      <c r="F16" s="30"/>
      <c r="G16" s="1">
        <f>SUM(H16:I16)</f>
        <v>3388.1</v>
      </c>
      <c r="H16" s="1">
        <v>3388.1</v>
      </c>
      <c r="I16" s="1">
        <v>0</v>
      </c>
      <c r="J16" s="1"/>
      <c r="K16" s="30"/>
      <c r="L16" s="28">
        <f t="shared" si="1"/>
        <v>99.94395280235989</v>
      </c>
    </row>
    <row r="17" spans="1:12" ht="42.75" customHeight="1" outlineLevel="1">
      <c r="A17" s="4" t="s">
        <v>28</v>
      </c>
      <c r="B17" s="1">
        <f>SUM(C17:D17)</f>
        <v>4110</v>
      </c>
      <c r="C17" s="1">
        <v>4110</v>
      </c>
      <c r="D17" s="1">
        <v>0</v>
      </c>
      <c r="E17" s="1"/>
      <c r="F17" s="30"/>
      <c r="G17" s="1">
        <f>SUM(H17:I17)</f>
        <v>4057.7</v>
      </c>
      <c r="H17" s="1">
        <v>4057.7</v>
      </c>
      <c r="I17" s="1">
        <v>0</v>
      </c>
      <c r="J17" s="1"/>
      <c r="K17" s="30"/>
      <c r="L17" s="28">
        <f t="shared" si="1"/>
        <v>98.72749391727493</v>
      </c>
    </row>
    <row r="18" spans="1:12" ht="96.75" customHeight="1" outlineLevel="1">
      <c r="A18" s="5" t="s">
        <v>29</v>
      </c>
      <c r="B18" s="1">
        <f>SUM(C18:D18)</f>
        <v>1000</v>
      </c>
      <c r="C18" s="1">
        <v>1000</v>
      </c>
      <c r="D18" s="1">
        <v>0</v>
      </c>
      <c r="E18" s="1"/>
      <c r="F18" s="30"/>
      <c r="G18" s="1">
        <f>SUM(H18:I18)</f>
        <v>1000</v>
      </c>
      <c r="H18" s="1">
        <v>1000</v>
      </c>
      <c r="I18" s="1">
        <v>0</v>
      </c>
      <c r="J18" s="1"/>
      <c r="K18" s="30"/>
      <c r="L18" s="28">
        <f t="shared" si="1"/>
        <v>100</v>
      </c>
    </row>
    <row r="19" spans="1:12" ht="54.75" outlineLevel="1">
      <c r="A19" s="11" t="s">
        <v>30</v>
      </c>
      <c r="B19" s="12">
        <f aca="true" t="shared" si="5" ref="B19:K19">SUM(B20:B23)</f>
        <v>186726.7</v>
      </c>
      <c r="C19" s="12">
        <f t="shared" si="5"/>
        <v>183026.1</v>
      </c>
      <c r="D19" s="12">
        <f t="shared" si="5"/>
        <v>3625.3</v>
      </c>
      <c r="E19" s="12">
        <f t="shared" si="5"/>
        <v>75.3</v>
      </c>
      <c r="F19" s="12">
        <f t="shared" si="5"/>
        <v>0</v>
      </c>
      <c r="G19" s="12">
        <f t="shared" si="5"/>
        <v>186492.19999999998</v>
      </c>
      <c r="H19" s="12">
        <f t="shared" si="5"/>
        <v>182821.6</v>
      </c>
      <c r="I19" s="12">
        <f t="shared" si="5"/>
        <v>3595.3</v>
      </c>
      <c r="J19" s="12">
        <f t="shared" si="5"/>
        <v>75.3</v>
      </c>
      <c r="K19" s="12">
        <f t="shared" si="5"/>
        <v>0</v>
      </c>
      <c r="L19" s="27">
        <f t="shared" si="1"/>
        <v>99.87441538890795</v>
      </c>
    </row>
    <row r="20" spans="1:12" ht="71.25" customHeight="1" outlineLevel="1">
      <c r="A20" s="4" t="s">
        <v>31</v>
      </c>
      <c r="B20" s="1">
        <f>SUM(C20:D20:E20:F20)</f>
        <v>4626</v>
      </c>
      <c r="C20" s="1">
        <v>4251</v>
      </c>
      <c r="D20" s="1">
        <v>375</v>
      </c>
      <c r="E20" s="1"/>
      <c r="F20" s="30"/>
      <c r="G20" s="1">
        <f>SUM(H20:I20:J20)</f>
        <v>4587.4</v>
      </c>
      <c r="H20" s="1">
        <v>4242.4</v>
      </c>
      <c r="I20" s="1">
        <v>345</v>
      </c>
      <c r="J20" s="1"/>
      <c r="K20" s="30"/>
      <c r="L20" s="28">
        <f t="shared" si="1"/>
        <v>99.16558581928231</v>
      </c>
    </row>
    <row r="21" spans="1:12" s="23" customFormat="1" ht="51" customHeight="1">
      <c r="A21" s="4" t="s">
        <v>32</v>
      </c>
      <c r="B21" s="1">
        <f>SUM(C21:D21:E21:F21)</f>
        <v>152956</v>
      </c>
      <c r="C21" s="1">
        <v>151966</v>
      </c>
      <c r="D21" s="1">
        <v>990</v>
      </c>
      <c r="E21" s="1"/>
      <c r="F21" s="30"/>
      <c r="G21" s="1">
        <f>SUM(H21:I21:J21)</f>
        <v>152956</v>
      </c>
      <c r="H21" s="1">
        <v>151966</v>
      </c>
      <c r="I21" s="1">
        <v>990</v>
      </c>
      <c r="J21" s="1"/>
      <c r="K21" s="30"/>
      <c r="L21" s="28">
        <f t="shared" si="1"/>
        <v>100</v>
      </c>
    </row>
    <row r="22" spans="1:12" ht="63" customHeight="1" outlineLevel="1">
      <c r="A22" s="4" t="s">
        <v>33</v>
      </c>
      <c r="B22" s="1">
        <f>SUM(C22:D22:E22:F22)</f>
        <v>28304.699999999997</v>
      </c>
      <c r="C22" s="1">
        <v>25969.1</v>
      </c>
      <c r="D22" s="1">
        <v>2260.3</v>
      </c>
      <c r="E22" s="1">
        <v>75.3</v>
      </c>
      <c r="F22" s="30"/>
      <c r="G22" s="1">
        <f>SUM(H22:I22:J22)</f>
        <v>28247.8</v>
      </c>
      <c r="H22" s="1">
        <v>25912.2</v>
      </c>
      <c r="I22" s="1">
        <v>2260.3</v>
      </c>
      <c r="J22" s="1">
        <v>75.3</v>
      </c>
      <c r="K22" s="30"/>
      <c r="L22" s="28">
        <f t="shared" si="1"/>
        <v>99.7989733153858</v>
      </c>
    </row>
    <row r="23" spans="1:12" ht="50.25" customHeight="1" outlineLevel="1">
      <c r="A23" s="4" t="s">
        <v>34</v>
      </c>
      <c r="B23" s="1">
        <f>SUM(C23:D23:E23:F23)</f>
        <v>840</v>
      </c>
      <c r="C23" s="1">
        <v>840</v>
      </c>
      <c r="D23" s="1">
        <v>0</v>
      </c>
      <c r="E23" s="1"/>
      <c r="F23" s="30"/>
      <c r="G23" s="1">
        <f>SUM(H23:I23:J23)</f>
        <v>701</v>
      </c>
      <c r="H23" s="1">
        <v>701</v>
      </c>
      <c r="I23" s="1">
        <v>0</v>
      </c>
      <c r="J23" s="1"/>
      <c r="K23" s="30"/>
      <c r="L23" s="28">
        <f t="shared" si="1"/>
        <v>83.45238095238095</v>
      </c>
    </row>
    <row r="24" spans="1:12" s="23" customFormat="1" ht="85.5" customHeight="1">
      <c r="A24" s="11" t="s">
        <v>35</v>
      </c>
      <c r="B24" s="12">
        <f aca="true" t="shared" si="6" ref="B24:K24">SUM(B25:B28)</f>
        <v>112549.5</v>
      </c>
      <c r="C24" s="12">
        <f t="shared" si="6"/>
        <v>12169.6</v>
      </c>
      <c r="D24" s="12">
        <f t="shared" si="6"/>
        <v>90820.5</v>
      </c>
      <c r="E24" s="12">
        <f t="shared" si="6"/>
        <v>9559.4</v>
      </c>
      <c r="F24" s="12">
        <f t="shared" si="6"/>
        <v>0</v>
      </c>
      <c r="G24" s="12">
        <f t="shared" si="6"/>
        <v>110030.3</v>
      </c>
      <c r="H24" s="12">
        <f t="shared" si="6"/>
        <v>10709.300000000001</v>
      </c>
      <c r="I24" s="12">
        <f t="shared" si="6"/>
        <v>89761.6</v>
      </c>
      <c r="J24" s="12">
        <f t="shared" si="6"/>
        <v>9559.4</v>
      </c>
      <c r="K24" s="12">
        <f t="shared" si="6"/>
        <v>0</v>
      </c>
      <c r="L24" s="27">
        <f t="shared" si="1"/>
        <v>97.76169596488657</v>
      </c>
    </row>
    <row r="25" spans="1:12" ht="45" customHeight="1" outlineLevel="1">
      <c r="A25" s="5" t="s">
        <v>36</v>
      </c>
      <c r="B25" s="1">
        <f>SUM(C25:D25:E25:F25)</f>
        <v>25214</v>
      </c>
      <c r="C25" s="1">
        <v>349.3</v>
      </c>
      <c r="D25" s="1">
        <v>24864.7</v>
      </c>
      <c r="E25" s="1"/>
      <c r="F25" s="30"/>
      <c r="G25" s="1">
        <f>SUM(H25:I25)</f>
        <v>24324.6</v>
      </c>
      <c r="H25" s="1">
        <v>336.6</v>
      </c>
      <c r="I25" s="1">
        <v>23988</v>
      </c>
      <c r="J25" s="1"/>
      <c r="K25" s="30"/>
      <c r="L25" s="28">
        <f t="shared" si="1"/>
        <v>96.47259459030697</v>
      </c>
    </row>
    <row r="26" spans="1:12" ht="39" customHeight="1" outlineLevel="1">
      <c r="A26" s="5" t="s">
        <v>37</v>
      </c>
      <c r="B26" s="1">
        <f>SUM(C26:D26:E26:F26)</f>
        <v>10372.7</v>
      </c>
      <c r="C26" s="1">
        <v>10372.7</v>
      </c>
      <c r="D26" s="1">
        <v>0</v>
      </c>
      <c r="E26" s="1"/>
      <c r="F26" s="30"/>
      <c r="G26" s="1">
        <f>SUM(H26:I26)</f>
        <v>10372.7</v>
      </c>
      <c r="H26" s="1">
        <v>10372.7</v>
      </c>
      <c r="I26" s="1">
        <v>0</v>
      </c>
      <c r="J26" s="1"/>
      <c r="K26" s="30"/>
      <c r="L26" s="28">
        <f t="shared" si="1"/>
        <v>100</v>
      </c>
    </row>
    <row r="27" spans="1:12" ht="99" customHeight="1" outlineLevel="1">
      <c r="A27" s="5" t="s">
        <v>38</v>
      </c>
      <c r="B27" s="1">
        <f>SUM(C27:D27:E27:F27)</f>
        <v>0</v>
      </c>
      <c r="C27" s="1">
        <v>0</v>
      </c>
      <c r="D27" s="1">
        <v>0</v>
      </c>
      <c r="E27" s="1"/>
      <c r="F27" s="30"/>
      <c r="G27" s="1">
        <f>SUM(H27:I27)</f>
        <v>0</v>
      </c>
      <c r="H27" s="1">
        <v>0</v>
      </c>
      <c r="I27" s="1">
        <v>0</v>
      </c>
      <c r="J27" s="1"/>
      <c r="K27" s="30"/>
      <c r="L27" s="28">
        <v>0</v>
      </c>
    </row>
    <row r="28" spans="1:12" s="23" customFormat="1" ht="82.5">
      <c r="A28" s="5" t="s">
        <v>39</v>
      </c>
      <c r="B28" s="1">
        <f>SUM(C28:D28:E28:F28)</f>
        <v>76962.8</v>
      </c>
      <c r="C28" s="1">
        <v>1447.6</v>
      </c>
      <c r="D28" s="1">
        <v>65955.8</v>
      </c>
      <c r="E28" s="1">
        <v>9559.4</v>
      </c>
      <c r="F28" s="30"/>
      <c r="G28" s="1">
        <f>SUM(H28:I28:J28:K28)</f>
        <v>75333</v>
      </c>
      <c r="H28" s="1">
        <v>0</v>
      </c>
      <c r="I28" s="1">
        <v>65773.6</v>
      </c>
      <c r="J28" s="1">
        <v>9559.4</v>
      </c>
      <c r="K28" s="30"/>
      <c r="L28" s="28">
        <f aca="true" t="shared" si="7" ref="L28:L51">G28/B28*100</f>
        <v>97.88235355262542</v>
      </c>
    </row>
    <row r="29" spans="1:12" ht="41.25" outlineLevel="1">
      <c r="A29" s="11" t="s">
        <v>40</v>
      </c>
      <c r="B29" s="12">
        <f aca="true" t="shared" si="8" ref="B29:K29">SUM(B30:B32)</f>
        <v>1661.5</v>
      </c>
      <c r="C29" s="12">
        <f t="shared" si="8"/>
        <v>1661.5</v>
      </c>
      <c r="D29" s="12">
        <f t="shared" si="8"/>
        <v>0</v>
      </c>
      <c r="E29" s="12">
        <f t="shared" si="8"/>
        <v>0</v>
      </c>
      <c r="F29" s="12">
        <f t="shared" si="8"/>
        <v>0</v>
      </c>
      <c r="G29" s="12">
        <f t="shared" si="8"/>
        <v>1363.2</v>
      </c>
      <c r="H29" s="12">
        <f t="shared" si="8"/>
        <v>1363.2</v>
      </c>
      <c r="I29" s="12">
        <f t="shared" si="8"/>
        <v>0</v>
      </c>
      <c r="J29" s="12">
        <f t="shared" si="8"/>
        <v>0</v>
      </c>
      <c r="K29" s="12">
        <f t="shared" si="8"/>
        <v>0</v>
      </c>
      <c r="L29" s="27">
        <f t="shared" si="7"/>
        <v>82.04634366536263</v>
      </c>
    </row>
    <row r="30" spans="1:12" ht="37.5" customHeight="1" outlineLevel="1">
      <c r="A30" s="4" t="s">
        <v>41</v>
      </c>
      <c r="B30" s="1">
        <f>SUM(C30:D30)</f>
        <v>753.1</v>
      </c>
      <c r="C30" s="1">
        <v>753.1</v>
      </c>
      <c r="D30" s="1">
        <v>0</v>
      </c>
      <c r="E30" s="1"/>
      <c r="F30" s="30"/>
      <c r="G30" s="1">
        <f>SUM(H30:I30)</f>
        <v>753.1</v>
      </c>
      <c r="H30" s="1">
        <v>753.1</v>
      </c>
      <c r="I30" s="1">
        <v>0</v>
      </c>
      <c r="J30" s="1"/>
      <c r="K30" s="30"/>
      <c r="L30" s="28">
        <f t="shared" si="7"/>
        <v>100</v>
      </c>
    </row>
    <row r="31" spans="1:12" ht="129.75" customHeight="1" outlineLevel="1">
      <c r="A31" s="38" t="s">
        <v>42</v>
      </c>
      <c r="B31" s="1">
        <f>SUM(C31:D31)</f>
        <v>808.4</v>
      </c>
      <c r="C31" s="1">
        <v>808.4</v>
      </c>
      <c r="D31" s="1">
        <v>0</v>
      </c>
      <c r="E31" s="1"/>
      <c r="F31" s="30"/>
      <c r="G31" s="1">
        <f>SUM(H31:I31)</f>
        <v>519.6</v>
      </c>
      <c r="H31" s="1">
        <v>519.6</v>
      </c>
      <c r="I31" s="1">
        <v>0</v>
      </c>
      <c r="J31" s="1"/>
      <c r="K31" s="30"/>
      <c r="L31" s="28">
        <f t="shared" si="7"/>
        <v>64.27511133102425</v>
      </c>
    </row>
    <row r="32" spans="1:12" ht="45" customHeight="1" outlineLevel="1">
      <c r="A32" s="33" t="s">
        <v>43</v>
      </c>
      <c r="B32" s="1">
        <f>SUM(C32:D32)</f>
        <v>100</v>
      </c>
      <c r="C32" s="1">
        <v>100</v>
      </c>
      <c r="D32" s="1">
        <v>0</v>
      </c>
      <c r="E32" s="1"/>
      <c r="F32" s="30"/>
      <c r="G32" s="1">
        <f>SUM(H32:I32)</f>
        <v>90.5</v>
      </c>
      <c r="H32" s="1">
        <v>90.5</v>
      </c>
      <c r="I32" s="1">
        <v>0</v>
      </c>
      <c r="J32" s="1"/>
      <c r="K32" s="30"/>
      <c r="L32" s="28">
        <f t="shared" si="7"/>
        <v>90.5</v>
      </c>
    </row>
    <row r="33" spans="1:12" s="23" customFormat="1" ht="83.25" customHeight="1">
      <c r="A33" s="11" t="s">
        <v>44</v>
      </c>
      <c r="B33" s="12">
        <f aca="true" t="shared" si="9" ref="B33:K33">SUM(B34:B35)</f>
        <v>6255.8</v>
      </c>
      <c r="C33" s="12">
        <f t="shared" si="9"/>
        <v>2438.8</v>
      </c>
      <c r="D33" s="12">
        <f t="shared" si="9"/>
        <v>1483</v>
      </c>
      <c r="E33" s="12">
        <f t="shared" si="9"/>
        <v>2334</v>
      </c>
      <c r="F33" s="12">
        <f t="shared" si="9"/>
        <v>0</v>
      </c>
      <c r="G33" s="12">
        <f t="shared" si="9"/>
        <v>6029.8</v>
      </c>
      <c r="H33" s="12">
        <f t="shared" si="9"/>
        <v>2362.8</v>
      </c>
      <c r="I33" s="12">
        <f t="shared" si="9"/>
        <v>1333</v>
      </c>
      <c r="J33" s="12">
        <f t="shared" si="9"/>
        <v>2334</v>
      </c>
      <c r="K33" s="12">
        <f t="shared" si="9"/>
        <v>0</v>
      </c>
      <c r="L33" s="27">
        <f t="shared" si="7"/>
        <v>96.38735253684581</v>
      </c>
    </row>
    <row r="34" spans="1:12" ht="48.75" customHeight="1" outlineLevel="1">
      <c r="A34" s="33" t="s">
        <v>45</v>
      </c>
      <c r="B34" s="1">
        <f>SUM(C34:D34:E34:F34)</f>
        <v>5662</v>
      </c>
      <c r="C34" s="1">
        <v>1845</v>
      </c>
      <c r="D34" s="1">
        <v>1483</v>
      </c>
      <c r="E34" s="1">
        <v>2334</v>
      </c>
      <c r="F34" s="30"/>
      <c r="G34" s="1">
        <f>SUM(H34:I34:J34:K34)</f>
        <v>5436</v>
      </c>
      <c r="H34" s="1">
        <v>1769</v>
      </c>
      <c r="I34" s="1">
        <v>1333</v>
      </c>
      <c r="J34" s="1">
        <v>2334</v>
      </c>
      <c r="K34" s="30"/>
      <c r="L34" s="28">
        <f t="shared" si="7"/>
        <v>96.00847756976334</v>
      </c>
    </row>
    <row r="35" spans="1:12" ht="84" customHeight="1" outlineLevel="1">
      <c r="A35" s="33" t="s">
        <v>46</v>
      </c>
      <c r="B35" s="1">
        <f>SUM(C35:D35:E35:F35)</f>
        <v>593.8</v>
      </c>
      <c r="C35" s="1">
        <v>593.8</v>
      </c>
      <c r="D35" s="1">
        <v>0</v>
      </c>
      <c r="E35" s="1"/>
      <c r="F35" s="30"/>
      <c r="G35" s="1">
        <f>SUM(H35:I35)</f>
        <v>593.8</v>
      </c>
      <c r="H35" s="1">
        <v>593.8</v>
      </c>
      <c r="I35" s="1">
        <v>0</v>
      </c>
      <c r="J35" s="1"/>
      <c r="K35" s="30"/>
      <c r="L35" s="28">
        <f t="shared" si="7"/>
        <v>100</v>
      </c>
    </row>
    <row r="36" spans="1:12" ht="60.75" customHeight="1" outlineLevel="1">
      <c r="A36" s="11" t="s">
        <v>47</v>
      </c>
      <c r="B36" s="12">
        <f aca="true" t="shared" si="10" ref="B36:K36">SUM(B37:B38)</f>
        <v>6810</v>
      </c>
      <c r="C36" s="12">
        <f t="shared" si="10"/>
        <v>3810</v>
      </c>
      <c r="D36" s="12">
        <f t="shared" si="10"/>
        <v>3000</v>
      </c>
      <c r="E36" s="12">
        <f t="shared" si="10"/>
        <v>0</v>
      </c>
      <c r="F36" s="12">
        <f t="shared" si="10"/>
        <v>0</v>
      </c>
      <c r="G36" s="12">
        <f t="shared" si="10"/>
        <v>6740.5</v>
      </c>
      <c r="H36" s="12">
        <f t="shared" si="10"/>
        <v>3744.4</v>
      </c>
      <c r="I36" s="12">
        <f t="shared" si="10"/>
        <v>2996.1</v>
      </c>
      <c r="J36" s="12">
        <f t="shared" si="10"/>
        <v>0</v>
      </c>
      <c r="K36" s="12">
        <f t="shared" si="10"/>
        <v>0</v>
      </c>
      <c r="L36" s="27">
        <f t="shared" si="7"/>
        <v>98.97944199706315</v>
      </c>
    </row>
    <row r="37" spans="1:12" ht="66.75" customHeight="1" outlineLevel="1">
      <c r="A37" s="33" t="s">
        <v>48</v>
      </c>
      <c r="B37" s="1">
        <f>SUM(C37:D37)</f>
        <v>5810</v>
      </c>
      <c r="C37" s="1">
        <v>2810</v>
      </c>
      <c r="D37" s="1">
        <v>3000</v>
      </c>
      <c r="E37" s="1"/>
      <c r="F37" s="30"/>
      <c r="G37" s="1">
        <f>SUM(H37:I37)</f>
        <v>5740.5</v>
      </c>
      <c r="H37" s="1">
        <v>2744.4</v>
      </c>
      <c r="I37" s="1">
        <v>2996.1</v>
      </c>
      <c r="J37" s="1"/>
      <c r="K37" s="30"/>
      <c r="L37" s="28">
        <f t="shared" si="7"/>
        <v>98.80378657487091</v>
      </c>
    </row>
    <row r="38" spans="1:12" s="23" customFormat="1" ht="33" customHeight="1">
      <c r="A38" s="33" t="s">
        <v>49</v>
      </c>
      <c r="B38" s="1">
        <f>SUM(C38:D38)</f>
        <v>1000</v>
      </c>
      <c r="C38" s="1">
        <v>1000</v>
      </c>
      <c r="D38" s="1">
        <v>0</v>
      </c>
      <c r="E38" s="1"/>
      <c r="F38" s="30"/>
      <c r="G38" s="1">
        <f>SUM(H38:I38)</f>
        <v>1000</v>
      </c>
      <c r="H38" s="1">
        <v>1000</v>
      </c>
      <c r="I38" s="1">
        <v>0</v>
      </c>
      <c r="J38" s="1"/>
      <c r="K38" s="30"/>
      <c r="L38" s="28">
        <f t="shared" si="7"/>
        <v>100</v>
      </c>
    </row>
    <row r="39" spans="1:12" ht="108" customHeight="1" outlineLevel="1">
      <c r="A39" s="11" t="s">
        <v>55</v>
      </c>
      <c r="B39" s="12">
        <f aca="true" t="shared" si="11" ref="B39:K39">SUM(B40:B43)</f>
        <v>242227.6</v>
      </c>
      <c r="C39" s="12">
        <f t="shared" si="11"/>
        <v>87547.4</v>
      </c>
      <c r="D39" s="12">
        <f t="shared" si="11"/>
        <v>154680.2</v>
      </c>
      <c r="E39" s="12">
        <f t="shared" si="11"/>
        <v>0</v>
      </c>
      <c r="F39" s="12">
        <f t="shared" si="11"/>
        <v>0</v>
      </c>
      <c r="G39" s="12">
        <f t="shared" si="11"/>
        <v>209414.6</v>
      </c>
      <c r="H39" s="12">
        <f t="shared" si="11"/>
        <v>75474.59999999999</v>
      </c>
      <c r="I39" s="12">
        <f t="shared" si="11"/>
        <v>133940</v>
      </c>
      <c r="J39" s="12">
        <f t="shared" si="11"/>
        <v>0</v>
      </c>
      <c r="K39" s="12">
        <f t="shared" si="11"/>
        <v>0</v>
      </c>
      <c r="L39" s="27">
        <f t="shared" si="7"/>
        <v>86.45364937769273</v>
      </c>
    </row>
    <row r="40" spans="1:12" ht="60" customHeight="1" outlineLevel="1">
      <c r="A40" s="38" t="s">
        <v>50</v>
      </c>
      <c r="B40" s="1">
        <f>SUM(C40:D40)</f>
        <v>106361.5</v>
      </c>
      <c r="C40" s="1">
        <v>45984.6</v>
      </c>
      <c r="D40" s="1">
        <v>60376.9</v>
      </c>
      <c r="E40" s="1"/>
      <c r="F40" s="30"/>
      <c r="G40" s="1">
        <f>SUM(H40:I40)</f>
        <v>82148</v>
      </c>
      <c r="H40" s="1">
        <v>34485.6</v>
      </c>
      <c r="I40" s="1">
        <v>47662.4</v>
      </c>
      <c r="J40" s="1"/>
      <c r="K40" s="30"/>
      <c r="L40" s="28">
        <f t="shared" si="7"/>
        <v>77.23471368869374</v>
      </c>
    </row>
    <row r="41" spans="1:12" ht="21.75" customHeight="1" outlineLevel="1">
      <c r="A41" s="38" t="s">
        <v>51</v>
      </c>
      <c r="B41" s="1">
        <f>SUM(C41:D41)</f>
        <v>84148.2</v>
      </c>
      <c r="C41" s="1">
        <v>21398.3</v>
      </c>
      <c r="D41" s="1">
        <v>62749.9</v>
      </c>
      <c r="E41" s="1"/>
      <c r="F41" s="30"/>
      <c r="G41" s="1">
        <f>SUM(H41:I41)</f>
        <v>77183.6</v>
      </c>
      <c r="H41" s="1">
        <v>20991.8</v>
      </c>
      <c r="I41" s="1">
        <v>56191.8</v>
      </c>
      <c r="J41" s="1"/>
      <c r="K41" s="30"/>
      <c r="L41" s="28">
        <f t="shared" si="7"/>
        <v>91.7234117901512</v>
      </c>
    </row>
    <row r="42" spans="1:12" s="23" customFormat="1" ht="61.5" customHeight="1">
      <c r="A42" s="38" t="s">
        <v>52</v>
      </c>
      <c r="B42" s="1">
        <f>SUM(C42:D42)</f>
        <v>3290</v>
      </c>
      <c r="C42" s="1">
        <v>3290</v>
      </c>
      <c r="D42" s="1">
        <v>0</v>
      </c>
      <c r="E42" s="1"/>
      <c r="F42" s="30"/>
      <c r="G42" s="1">
        <f>SUM(H42:I42)</f>
        <v>3287.6</v>
      </c>
      <c r="H42" s="1">
        <v>3287.6</v>
      </c>
      <c r="I42" s="1">
        <v>0</v>
      </c>
      <c r="J42" s="1"/>
      <c r="K42" s="30"/>
      <c r="L42" s="28">
        <f t="shared" si="7"/>
        <v>99.92705167173253</v>
      </c>
    </row>
    <row r="43" spans="1:12" ht="47.25" customHeight="1" outlineLevel="1">
      <c r="A43" s="38" t="s">
        <v>53</v>
      </c>
      <c r="B43" s="1">
        <f>SUM(C43:D43)</f>
        <v>48427.9</v>
      </c>
      <c r="C43" s="1">
        <v>16874.5</v>
      </c>
      <c r="D43" s="1">
        <v>31553.4</v>
      </c>
      <c r="E43" s="1"/>
      <c r="F43" s="30"/>
      <c r="G43" s="1">
        <f>SUM(H43:I43)</f>
        <v>46795.399999999994</v>
      </c>
      <c r="H43" s="1">
        <v>16709.6</v>
      </c>
      <c r="I43" s="1">
        <v>30085.8</v>
      </c>
      <c r="J43" s="1"/>
      <c r="K43" s="30"/>
      <c r="L43" s="28">
        <f t="shared" si="7"/>
        <v>96.62900931074854</v>
      </c>
    </row>
    <row r="44" spans="1:12" ht="99" customHeight="1" outlineLevel="1">
      <c r="A44" s="11" t="s">
        <v>54</v>
      </c>
      <c r="B44" s="12">
        <f aca="true" t="shared" si="12" ref="B44:K44">SUM(B45:B46)</f>
        <v>152412.1</v>
      </c>
      <c r="C44" s="12">
        <f t="shared" si="12"/>
        <v>11180</v>
      </c>
      <c r="D44" s="12">
        <f t="shared" si="12"/>
        <v>141232.1</v>
      </c>
      <c r="E44" s="12">
        <f t="shared" si="12"/>
        <v>0</v>
      </c>
      <c r="F44" s="12">
        <f t="shared" si="12"/>
        <v>0</v>
      </c>
      <c r="G44" s="12">
        <f t="shared" si="12"/>
        <v>152412.1</v>
      </c>
      <c r="H44" s="12">
        <f t="shared" si="12"/>
        <v>11180</v>
      </c>
      <c r="I44" s="12">
        <f t="shared" si="12"/>
        <v>141232.1</v>
      </c>
      <c r="J44" s="12">
        <f t="shared" si="12"/>
        <v>0</v>
      </c>
      <c r="K44" s="12">
        <f t="shared" si="12"/>
        <v>0</v>
      </c>
      <c r="L44" s="27">
        <f t="shared" si="7"/>
        <v>100</v>
      </c>
    </row>
    <row r="45" spans="1:12" s="23" customFormat="1" ht="67.5" customHeight="1">
      <c r="A45" s="38" t="s">
        <v>56</v>
      </c>
      <c r="B45" s="1">
        <f>SUM(C45:D45)</f>
        <v>1890.4</v>
      </c>
      <c r="C45" s="1">
        <v>180</v>
      </c>
      <c r="D45" s="1">
        <v>1710.4</v>
      </c>
      <c r="E45" s="1"/>
      <c r="F45" s="30"/>
      <c r="G45" s="1">
        <f>SUM(H45:I45)</f>
        <v>1890.4</v>
      </c>
      <c r="H45" s="1">
        <v>180</v>
      </c>
      <c r="I45" s="1">
        <v>1710.4</v>
      </c>
      <c r="J45" s="1"/>
      <c r="K45" s="30"/>
      <c r="L45" s="28">
        <f t="shared" si="7"/>
        <v>100</v>
      </c>
    </row>
    <row r="46" spans="1:12" ht="130.5" customHeight="1" outlineLevel="1">
      <c r="A46" s="38" t="s">
        <v>57</v>
      </c>
      <c r="B46" s="1">
        <f>SUM(C46:D46)</f>
        <v>150521.7</v>
      </c>
      <c r="C46" s="1">
        <v>11000</v>
      </c>
      <c r="D46" s="1">
        <v>139521.7</v>
      </c>
      <c r="E46" s="1"/>
      <c r="F46" s="30"/>
      <c r="G46" s="1">
        <f>SUM(H46:I46)</f>
        <v>150521.7</v>
      </c>
      <c r="H46" s="1">
        <v>11000</v>
      </c>
      <c r="I46" s="1">
        <v>139521.7</v>
      </c>
      <c r="J46" s="1"/>
      <c r="K46" s="30"/>
      <c r="L46" s="28">
        <f t="shared" si="7"/>
        <v>100</v>
      </c>
    </row>
    <row r="47" spans="1:12" ht="64.5" customHeight="1" outlineLevel="1">
      <c r="A47" s="11" t="s">
        <v>58</v>
      </c>
      <c r="B47" s="12">
        <f aca="true" t="shared" si="13" ref="B47:K47">SUM(B48:B51)</f>
        <v>9876.4</v>
      </c>
      <c r="C47" s="12">
        <f t="shared" si="13"/>
        <v>7862</v>
      </c>
      <c r="D47" s="12">
        <f t="shared" si="13"/>
        <v>2014.4</v>
      </c>
      <c r="E47" s="12">
        <f t="shared" si="13"/>
        <v>0</v>
      </c>
      <c r="F47" s="12">
        <f t="shared" si="13"/>
        <v>0</v>
      </c>
      <c r="G47" s="12">
        <f t="shared" si="13"/>
        <v>9705.7</v>
      </c>
      <c r="H47" s="12">
        <f t="shared" si="13"/>
        <v>7712.2</v>
      </c>
      <c r="I47" s="12">
        <f t="shared" si="13"/>
        <v>1993.5</v>
      </c>
      <c r="J47" s="12">
        <f t="shared" si="13"/>
        <v>0</v>
      </c>
      <c r="K47" s="12">
        <f t="shared" si="13"/>
        <v>0</v>
      </c>
      <c r="L47" s="27">
        <f t="shared" si="7"/>
        <v>98.27163743874287</v>
      </c>
    </row>
    <row r="48" spans="1:12" s="23" customFormat="1" ht="56.25" customHeight="1">
      <c r="A48" s="33" t="s">
        <v>59</v>
      </c>
      <c r="B48" s="1">
        <f>SUM(C48:D48)</f>
        <v>3809</v>
      </c>
      <c r="C48" s="1">
        <v>3809</v>
      </c>
      <c r="D48" s="1">
        <v>0</v>
      </c>
      <c r="E48" s="1"/>
      <c r="F48" s="30"/>
      <c r="G48" s="1">
        <f>SUM(H48:I48)</f>
        <v>3730.2</v>
      </c>
      <c r="H48" s="1">
        <v>3730.2</v>
      </c>
      <c r="I48" s="1">
        <v>0</v>
      </c>
      <c r="J48" s="1"/>
      <c r="K48" s="30"/>
      <c r="L48" s="28">
        <f t="shared" si="7"/>
        <v>97.93121554213704</v>
      </c>
    </row>
    <row r="49" spans="1:12" ht="99" customHeight="1" outlineLevel="1">
      <c r="A49" s="38" t="s">
        <v>60</v>
      </c>
      <c r="B49" s="1">
        <f>SUM(C49:D49)</f>
        <v>617</v>
      </c>
      <c r="C49" s="1">
        <v>560</v>
      </c>
      <c r="D49" s="1">
        <v>57</v>
      </c>
      <c r="E49" s="1"/>
      <c r="F49" s="30"/>
      <c r="G49" s="1">
        <f>SUM(H49:I49)</f>
        <v>532.2</v>
      </c>
      <c r="H49" s="1">
        <v>496.1</v>
      </c>
      <c r="I49" s="1">
        <v>36.1</v>
      </c>
      <c r="J49" s="1"/>
      <c r="K49" s="30"/>
      <c r="L49" s="28">
        <f t="shared" si="7"/>
        <v>86.25607779578607</v>
      </c>
    </row>
    <row r="50" spans="1:12" ht="32.25" customHeight="1" outlineLevel="1">
      <c r="A50" s="33" t="s">
        <v>61</v>
      </c>
      <c r="B50" s="1">
        <f>SUM(C50:D50)</f>
        <v>2500</v>
      </c>
      <c r="C50" s="1">
        <v>2500</v>
      </c>
      <c r="D50" s="1">
        <v>0</v>
      </c>
      <c r="E50" s="1"/>
      <c r="F50" s="30"/>
      <c r="G50" s="1">
        <f>SUM(H50:I50)</f>
        <v>2499.1</v>
      </c>
      <c r="H50" s="1">
        <v>2499.1</v>
      </c>
      <c r="I50" s="1">
        <v>0</v>
      </c>
      <c r="J50" s="1"/>
      <c r="K50" s="30"/>
      <c r="L50" s="28">
        <f t="shared" si="7"/>
        <v>99.964</v>
      </c>
    </row>
    <row r="51" spans="1:12" ht="30.75" customHeight="1" outlineLevel="1">
      <c r="A51" s="33" t="s">
        <v>62</v>
      </c>
      <c r="B51" s="1">
        <f>SUM(C51:D51)</f>
        <v>2950.4</v>
      </c>
      <c r="C51" s="1">
        <v>993</v>
      </c>
      <c r="D51" s="1">
        <v>1957.4</v>
      </c>
      <c r="E51" s="1"/>
      <c r="F51" s="30"/>
      <c r="G51" s="1">
        <f>SUM(H51:I51)</f>
        <v>2944.2</v>
      </c>
      <c r="H51" s="1">
        <v>986.8</v>
      </c>
      <c r="I51" s="1">
        <v>1957.4</v>
      </c>
      <c r="J51" s="1"/>
      <c r="K51" s="30"/>
      <c r="L51" s="28">
        <f t="shared" si="7"/>
        <v>99.7898590021692</v>
      </c>
    </row>
    <row r="52" spans="2:11" ht="35.25" customHeight="1" outlineLevel="1"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2" s="23" customFormat="1" ht="13.5">
      <c r="A53" s="19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9"/>
    </row>
    <row r="54" spans="2:11" ht="47.25" customHeight="1" outlineLevel="1"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2:11" ht="85.5" customHeight="1" outlineLevel="1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1:12" s="23" customFormat="1" ht="54" customHeight="1">
      <c r="A56" s="19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9"/>
    </row>
    <row r="57" spans="2:11" ht="33" customHeight="1" outlineLevel="1">
      <c r="B57" s="24"/>
      <c r="C57" s="24"/>
      <c r="D57" s="24"/>
      <c r="E57" s="24"/>
      <c r="F57" s="24"/>
      <c r="G57" s="24"/>
      <c r="H57" s="24"/>
      <c r="I57" s="24"/>
      <c r="J57" s="24"/>
      <c r="K57" s="24"/>
    </row>
    <row r="58" spans="2:11" ht="63.75" customHeight="1" outlineLevel="1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31.5" customHeight="1" outlineLevel="1">
      <c r="B59" s="24"/>
      <c r="C59" s="24"/>
      <c r="D59" s="24"/>
      <c r="E59" s="24"/>
      <c r="F59" s="24"/>
      <c r="G59" s="24"/>
      <c r="H59" s="24"/>
      <c r="I59" s="24"/>
      <c r="J59" s="24"/>
      <c r="K59" s="24"/>
    </row>
    <row r="60" spans="2:11" ht="21.75" customHeight="1" outlineLevel="1"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2:11" ht="13.5"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2:11" ht="13.5"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3" spans="2:11" ht="13.5"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2:11" ht="13.5"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2:11" ht="13.5"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2:11" ht="13.5"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2:11" ht="13.5"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2:11" ht="13.5"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2:11" ht="13.5"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2:11" ht="13.5"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2:11" ht="13.5"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2:11" ht="13.5"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2:11" ht="13.5"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2:11" ht="13.5"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2:11" ht="13.5"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2:11" ht="13.5"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2:11" ht="13.5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ht="13.5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3.5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3.5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3.5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3.5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3.5">
      <c r="B83" s="24"/>
      <c r="C83" s="24"/>
      <c r="D83" s="24"/>
      <c r="E83" s="24"/>
      <c r="F83" s="24"/>
      <c r="G83" s="24"/>
      <c r="H83" s="24"/>
      <c r="I83" s="24"/>
      <c r="J83" s="24"/>
      <c r="K83" s="24"/>
    </row>
  </sheetData>
  <sheetProtection/>
  <mergeCells count="9">
    <mergeCell ref="C3:F3"/>
    <mergeCell ref="H3:K3"/>
    <mergeCell ref="A1:L1"/>
    <mergeCell ref="B2:F2"/>
    <mergeCell ref="A2:A4"/>
    <mergeCell ref="G2:K2"/>
    <mergeCell ref="G3:G4"/>
    <mergeCell ref="L2:L4"/>
    <mergeCell ref="B3:B4"/>
  </mergeCells>
  <printOptions/>
  <pageMargins left="0" right="0.7086614173228347" top="0" bottom="0" header="0.31496062992125984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7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6" sqref="K6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45" t="s">
        <v>100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 customHeight="1">
      <c r="A2" s="46" t="s">
        <v>1</v>
      </c>
      <c r="B2" s="46" t="s">
        <v>22</v>
      </c>
      <c r="C2" s="46"/>
      <c r="D2" s="46"/>
      <c r="E2" s="46"/>
      <c r="F2" s="42" t="s">
        <v>103</v>
      </c>
      <c r="G2" s="43"/>
      <c r="H2" s="43"/>
      <c r="I2" s="43"/>
      <c r="J2" s="48" t="s">
        <v>0</v>
      </c>
    </row>
    <row r="3" spans="1:10" ht="16.5" customHeight="1">
      <c r="A3" s="46"/>
      <c r="B3" s="47" t="s">
        <v>21</v>
      </c>
      <c r="C3" s="46" t="s">
        <v>8</v>
      </c>
      <c r="D3" s="46"/>
      <c r="E3" s="49" t="s">
        <v>9</v>
      </c>
      <c r="F3" s="47" t="s">
        <v>21</v>
      </c>
      <c r="G3" s="46" t="s">
        <v>8</v>
      </c>
      <c r="H3" s="46"/>
      <c r="I3" s="49" t="s">
        <v>9</v>
      </c>
      <c r="J3" s="48"/>
    </row>
    <row r="4" spans="1:10" ht="35.25" customHeight="1">
      <c r="A4" s="46"/>
      <c r="B4" s="47"/>
      <c r="C4" s="6" t="s">
        <v>70</v>
      </c>
      <c r="D4" s="6" t="s">
        <v>23</v>
      </c>
      <c r="E4" s="50"/>
      <c r="F4" s="47"/>
      <c r="G4" s="6" t="s">
        <v>70</v>
      </c>
      <c r="H4" s="6" t="s">
        <v>23</v>
      </c>
      <c r="I4" s="50"/>
      <c r="J4" s="48"/>
    </row>
    <row r="5" spans="1:10" s="20" customFormat="1" ht="19.5" customHeight="1">
      <c r="A5" s="8" t="s">
        <v>2</v>
      </c>
      <c r="B5" s="9">
        <f>B6+B7+B8</f>
        <v>725839.8599999999</v>
      </c>
      <c r="C5" s="35" t="s">
        <v>63</v>
      </c>
      <c r="D5" s="35" t="s">
        <v>63</v>
      </c>
      <c r="E5" s="9">
        <v>100</v>
      </c>
      <c r="F5" s="9">
        <f>SUM(F6:F8)</f>
        <v>742087.2</v>
      </c>
      <c r="G5" s="35" t="s">
        <v>63</v>
      </c>
      <c r="H5" s="35" t="s">
        <v>63</v>
      </c>
      <c r="I5" s="9">
        <v>100</v>
      </c>
      <c r="J5" s="18">
        <f aca="true" t="shared" si="0" ref="J5:J34">F5/B5*100</f>
        <v>102.23841936704883</v>
      </c>
    </row>
    <row r="6" spans="1:10" ht="19.5" customHeight="1">
      <c r="A6" s="31" t="s">
        <v>3</v>
      </c>
      <c r="B6" s="36">
        <v>345772.5</v>
      </c>
      <c r="C6" s="16" t="s">
        <v>63</v>
      </c>
      <c r="D6" s="16" t="s">
        <v>64</v>
      </c>
      <c r="E6" s="1">
        <f>B6/B$5*100</f>
        <v>47.63757394089656</v>
      </c>
      <c r="F6" s="36">
        <v>357692.22</v>
      </c>
      <c r="G6" s="16" t="s">
        <v>64</v>
      </c>
      <c r="H6" s="16" t="s">
        <v>64</v>
      </c>
      <c r="I6" s="1">
        <f>F6/F$5*100</f>
        <v>48.20083407987632</v>
      </c>
      <c r="J6" s="2">
        <f t="shared" si="0"/>
        <v>103.44727241177362</v>
      </c>
    </row>
    <row r="7" spans="1:10" ht="19.5" customHeight="1">
      <c r="A7" s="31" t="s">
        <v>4</v>
      </c>
      <c r="B7" s="36">
        <v>257157.68</v>
      </c>
      <c r="C7" s="16" t="s">
        <v>63</v>
      </c>
      <c r="D7" s="16" t="s">
        <v>64</v>
      </c>
      <c r="E7" s="1">
        <f>B7/B$5*100</f>
        <v>35.42898291642457</v>
      </c>
      <c r="F7" s="36">
        <v>264177.62</v>
      </c>
      <c r="G7" s="16" t="s">
        <v>64</v>
      </c>
      <c r="H7" s="16" t="s">
        <v>64</v>
      </c>
      <c r="I7" s="1">
        <f>F7/F$5*100</f>
        <v>35.59926919639633</v>
      </c>
      <c r="J7" s="2">
        <f t="shared" si="0"/>
        <v>102.72981930774925</v>
      </c>
    </row>
    <row r="8" spans="1:10" ht="19.5" customHeight="1">
      <c r="A8" s="31" t="s">
        <v>5</v>
      </c>
      <c r="B8" s="37">
        <v>122909.68</v>
      </c>
      <c r="C8" s="17" t="s">
        <v>63</v>
      </c>
      <c r="D8" s="17" t="s">
        <v>64</v>
      </c>
      <c r="E8" s="1">
        <f>B8/B$5*100</f>
        <v>16.933443142678883</v>
      </c>
      <c r="F8" s="37">
        <v>120217.36</v>
      </c>
      <c r="G8" s="17" t="s">
        <v>64</v>
      </c>
      <c r="H8" s="17" t="s">
        <v>64</v>
      </c>
      <c r="I8" s="1">
        <f>F8/F$5*100</f>
        <v>16.19989672372735</v>
      </c>
      <c r="J8" s="2">
        <f t="shared" si="0"/>
        <v>97.80951345736155</v>
      </c>
    </row>
    <row r="9" spans="1:10" s="20" customFormat="1" ht="18" customHeight="1">
      <c r="A9" s="8" t="s">
        <v>6</v>
      </c>
      <c r="B9" s="9">
        <f>B10+B14</f>
        <v>803149.2000000001</v>
      </c>
      <c r="C9" s="9">
        <f>C10+C14</f>
        <v>697567.4</v>
      </c>
      <c r="D9" s="9">
        <f>D10+D14</f>
        <v>105581.79999999999</v>
      </c>
      <c r="E9" s="9">
        <v>100</v>
      </c>
      <c r="F9" s="9">
        <f>F10+F14</f>
        <v>750099.6000000001</v>
      </c>
      <c r="G9" s="9">
        <f>G10+G14</f>
        <v>659547.7</v>
      </c>
      <c r="H9" s="9">
        <f>H10+H14</f>
        <v>90551.9</v>
      </c>
      <c r="I9" s="9">
        <v>100</v>
      </c>
      <c r="J9" s="18">
        <f t="shared" si="0"/>
        <v>93.39480136442893</v>
      </c>
    </row>
    <row r="10" spans="1:11" s="15" customFormat="1" ht="13.5">
      <c r="A10" s="10" t="s">
        <v>10</v>
      </c>
      <c r="B10" s="13">
        <f>SUM(B11:B13)</f>
        <v>155454</v>
      </c>
      <c r="C10" s="13">
        <f>SUM(C11:C13)</f>
        <v>150106</v>
      </c>
      <c r="D10" s="13">
        <f>SUM(D11:D13)</f>
        <v>5348</v>
      </c>
      <c r="E10" s="13">
        <f aca="true" t="shared" si="1" ref="E10:E39">B10/B$9*100</f>
        <v>19.355556850458168</v>
      </c>
      <c r="F10" s="13">
        <f>SUM(F11:F13)</f>
        <v>144097</v>
      </c>
      <c r="G10" s="13">
        <f>SUM(G11:G13)</f>
        <v>139749</v>
      </c>
      <c r="H10" s="13">
        <f>SUM(H11:H13)</f>
        <v>4348</v>
      </c>
      <c r="I10" s="13">
        <f aca="true" t="shared" si="2" ref="I10:I39">F10/F$9*100</f>
        <v>19.21038219457789</v>
      </c>
      <c r="J10" s="25">
        <f t="shared" si="0"/>
        <v>92.69430185135153</v>
      </c>
      <c r="K10" s="14"/>
    </row>
    <row r="11" spans="1:11" ht="13.5" outlineLevel="1">
      <c r="A11" s="7" t="s">
        <v>11</v>
      </c>
      <c r="B11" s="21">
        <f>SUM(C11:D11)</f>
        <v>3643.4</v>
      </c>
      <c r="C11" s="21">
        <v>3643.4</v>
      </c>
      <c r="D11" s="21">
        <v>0</v>
      </c>
      <c r="E11" s="21">
        <f t="shared" si="1"/>
        <v>0.45363924909593384</v>
      </c>
      <c r="F11" s="21">
        <f>SUM(G11:H11)</f>
        <v>3643</v>
      </c>
      <c r="G11" s="21">
        <v>3643</v>
      </c>
      <c r="H11" s="21"/>
      <c r="I11" s="21">
        <f t="shared" si="2"/>
        <v>0.48566883651184445</v>
      </c>
      <c r="J11" s="26">
        <f t="shared" si="0"/>
        <v>99.98902124389306</v>
      </c>
      <c r="K11" s="22"/>
    </row>
    <row r="12" spans="1:11" ht="13.5" outlineLevel="1">
      <c r="A12" s="7" t="s">
        <v>12</v>
      </c>
      <c r="B12" s="21">
        <f>SUM(C12:D12)</f>
        <v>4669</v>
      </c>
      <c r="C12" s="21">
        <v>4669</v>
      </c>
      <c r="D12" s="21">
        <v>0</v>
      </c>
      <c r="E12" s="21">
        <f t="shared" si="1"/>
        <v>0.581336568597715</v>
      </c>
      <c r="F12" s="21">
        <f>SUM(G12:H12)</f>
        <v>4669</v>
      </c>
      <c r="G12" s="21">
        <v>4669</v>
      </c>
      <c r="H12" s="21"/>
      <c r="I12" s="21">
        <f t="shared" si="2"/>
        <v>0.6224506718841071</v>
      </c>
      <c r="J12" s="26">
        <f t="shared" si="0"/>
        <v>100</v>
      </c>
      <c r="K12" s="22"/>
    </row>
    <row r="13" spans="1:11" ht="13.5" outlineLevel="1">
      <c r="A13" s="7" t="s">
        <v>13</v>
      </c>
      <c r="B13" s="21">
        <f>SUM(C13:D13)</f>
        <v>147141.6</v>
      </c>
      <c r="C13" s="21">
        <v>141793.6</v>
      </c>
      <c r="D13" s="21">
        <v>5348</v>
      </c>
      <c r="E13" s="21">
        <f t="shared" si="1"/>
        <v>18.320581032764522</v>
      </c>
      <c r="F13" s="21">
        <f>SUM(G13:H13)</f>
        <v>135785</v>
      </c>
      <c r="G13" s="21">
        <v>131437</v>
      </c>
      <c r="H13" s="21">
        <v>4348</v>
      </c>
      <c r="I13" s="21">
        <f t="shared" si="2"/>
        <v>18.102262686181938</v>
      </c>
      <c r="J13" s="26">
        <f t="shared" si="0"/>
        <v>92.28185638867595</v>
      </c>
      <c r="K13" s="22"/>
    </row>
    <row r="14" spans="1:11" s="15" customFormat="1" ht="27">
      <c r="A14" s="10" t="s">
        <v>14</v>
      </c>
      <c r="B14" s="13">
        <f>B15+B19+B23+B26+B31+B36+B40</f>
        <v>647695.2000000001</v>
      </c>
      <c r="C14" s="13">
        <f>C15+C19+C23+C26+C31+C36+C40</f>
        <v>547461.4</v>
      </c>
      <c r="D14" s="13">
        <f>D15+D19+D23+D26+D31+D36+D40</f>
        <v>100233.79999999999</v>
      </c>
      <c r="E14" s="13">
        <f t="shared" si="1"/>
        <v>80.64444314954183</v>
      </c>
      <c r="F14" s="13">
        <f>F15+F19+F23+F26+F31+F36+F40</f>
        <v>606002.6000000001</v>
      </c>
      <c r="G14" s="13">
        <f>G15+G19+G23+G26+G31+G36+G40</f>
        <v>519798.7</v>
      </c>
      <c r="H14" s="13">
        <f>H15+H19+H23+H26+H31+H36+H40</f>
        <v>86203.9</v>
      </c>
      <c r="I14" s="13">
        <f t="shared" si="2"/>
        <v>80.78961780542211</v>
      </c>
      <c r="J14" s="25">
        <f t="shared" si="0"/>
        <v>93.56292898264493</v>
      </c>
      <c r="K14" s="14"/>
    </row>
    <row r="15" spans="1:10" s="23" customFormat="1" ht="30.75" customHeight="1">
      <c r="A15" s="11" t="s">
        <v>66</v>
      </c>
      <c r="B15" s="12">
        <f>SUM(B16:B18)</f>
        <v>34337.5</v>
      </c>
      <c r="C15" s="12">
        <f>SUM(C16:C18)</f>
        <v>34337.5</v>
      </c>
      <c r="D15" s="12">
        <f>SUM(D16:D18)</f>
        <v>0</v>
      </c>
      <c r="E15" s="12">
        <f t="shared" si="1"/>
        <v>4.275357554984802</v>
      </c>
      <c r="F15" s="12">
        <f>SUM(F16:F18)</f>
        <v>32451.300000000003</v>
      </c>
      <c r="G15" s="12">
        <f>SUM(G16:G18)</f>
        <v>32451.300000000003</v>
      </c>
      <c r="H15" s="12">
        <f>SUM(H16:H18)</f>
        <v>0</v>
      </c>
      <c r="I15" s="12">
        <f t="shared" si="2"/>
        <v>4.326265471945326</v>
      </c>
      <c r="J15" s="27">
        <f t="shared" si="0"/>
        <v>94.50688023298144</v>
      </c>
    </row>
    <row r="16" spans="1:10" ht="27" outlineLevel="1">
      <c r="A16" s="4" t="s">
        <v>67</v>
      </c>
      <c r="B16" s="1">
        <f>SUM(C16:D16)</f>
        <v>19341</v>
      </c>
      <c r="C16" s="1">
        <v>19341</v>
      </c>
      <c r="D16" s="1"/>
      <c r="E16" s="30">
        <f t="shared" si="1"/>
        <v>2.4081453358852873</v>
      </c>
      <c r="F16" s="1">
        <f>SUM(G16:H16)</f>
        <v>18938</v>
      </c>
      <c r="G16" s="1">
        <v>18938</v>
      </c>
      <c r="H16" s="1"/>
      <c r="I16" s="30">
        <f t="shared" si="2"/>
        <v>2.524731382339092</v>
      </c>
      <c r="J16" s="28">
        <f t="shared" si="0"/>
        <v>97.91634351894938</v>
      </c>
    </row>
    <row r="17" spans="1:10" ht="31.5" customHeight="1" outlineLevel="1">
      <c r="A17" s="4" t="s">
        <v>68</v>
      </c>
      <c r="B17" s="1">
        <f>SUM(C17:D17)</f>
        <v>3996.7</v>
      </c>
      <c r="C17" s="1">
        <v>3996.7</v>
      </c>
      <c r="D17" s="1"/>
      <c r="E17" s="30">
        <f t="shared" si="1"/>
        <v>0.49762858507485275</v>
      </c>
      <c r="F17" s="1">
        <f>SUM(G17:H17)</f>
        <v>3636.2</v>
      </c>
      <c r="G17" s="1">
        <v>3636.2</v>
      </c>
      <c r="H17" s="1"/>
      <c r="I17" s="30">
        <f t="shared" si="2"/>
        <v>0.48476229023452344</v>
      </c>
      <c r="J17" s="28">
        <f t="shared" si="0"/>
        <v>90.98005854830234</v>
      </c>
    </row>
    <row r="18" spans="1:10" ht="48.75" customHeight="1" outlineLevel="1">
      <c r="A18" s="4" t="s">
        <v>69</v>
      </c>
      <c r="B18" s="1">
        <f>SUM(C18:D18)</f>
        <v>10999.8</v>
      </c>
      <c r="C18" s="1">
        <v>10999.8</v>
      </c>
      <c r="D18" s="1"/>
      <c r="E18" s="30">
        <f t="shared" si="1"/>
        <v>1.3695836340246617</v>
      </c>
      <c r="F18" s="1">
        <f>SUM(G18:H18)</f>
        <v>9877.1</v>
      </c>
      <c r="G18" s="1">
        <v>9877.1</v>
      </c>
      <c r="H18" s="1"/>
      <c r="I18" s="30">
        <f t="shared" si="2"/>
        <v>1.31677179937171</v>
      </c>
      <c r="J18" s="28">
        <f t="shared" si="0"/>
        <v>89.79345079001438</v>
      </c>
    </row>
    <row r="19" spans="1:10" s="23" customFormat="1" ht="30" customHeight="1">
      <c r="A19" s="11" t="s">
        <v>74</v>
      </c>
      <c r="B19" s="12">
        <f>SUM(B20:B22)</f>
        <v>46568.1</v>
      </c>
      <c r="C19" s="12">
        <f>SUM(C20:C22)</f>
        <v>41942.4</v>
      </c>
      <c r="D19" s="12">
        <f>SUM(D20:D22)</f>
        <v>4625.7</v>
      </c>
      <c r="E19" s="12">
        <f t="shared" si="1"/>
        <v>5.798187933200953</v>
      </c>
      <c r="F19" s="12">
        <f>SUM(F20:F22)</f>
        <v>46500</v>
      </c>
      <c r="G19" s="12">
        <f>SUM(G20:G22)</f>
        <v>41874.3</v>
      </c>
      <c r="H19" s="12">
        <f>SUM(H20:H22)</f>
        <v>4625.7</v>
      </c>
      <c r="I19" s="12">
        <f t="shared" si="2"/>
        <v>6.199176749327688</v>
      </c>
      <c r="J19" s="27">
        <f t="shared" si="0"/>
        <v>99.85376255419483</v>
      </c>
    </row>
    <row r="20" spans="1:10" ht="18.75" customHeight="1" outlineLevel="1">
      <c r="A20" s="4" t="s">
        <v>27</v>
      </c>
      <c r="B20" s="1">
        <f>SUM(C20:D20)</f>
        <v>6200</v>
      </c>
      <c r="C20" s="1">
        <v>6200</v>
      </c>
      <c r="D20" s="1"/>
      <c r="E20" s="30">
        <f t="shared" si="1"/>
        <v>0.7719611748352609</v>
      </c>
      <c r="F20" s="1">
        <f>SUM(G20:H20)</f>
        <v>6180</v>
      </c>
      <c r="G20" s="1">
        <v>6180</v>
      </c>
      <c r="H20" s="1"/>
      <c r="I20" s="30">
        <f t="shared" si="2"/>
        <v>0.8238905873300025</v>
      </c>
      <c r="J20" s="28">
        <f t="shared" si="0"/>
        <v>99.67741935483872</v>
      </c>
    </row>
    <row r="21" spans="1:10" ht="21" customHeight="1" outlineLevel="1">
      <c r="A21" s="4" t="s">
        <v>71</v>
      </c>
      <c r="B21" s="1">
        <f>SUM(C21:D21)</f>
        <v>3090</v>
      </c>
      <c r="C21" s="1">
        <v>3090</v>
      </c>
      <c r="D21" s="1"/>
      <c r="E21" s="30">
        <f t="shared" si="1"/>
        <v>0.3847354887485413</v>
      </c>
      <c r="F21" s="1">
        <f>SUM(G21:H21)</f>
        <v>3088.7</v>
      </c>
      <c r="G21" s="1">
        <v>3088.7</v>
      </c>
      <c r="H21" s="1"/>
      <c r="I21" s="30">
        <f t="shared" si="2"/>
        <v>0.4117719833472781</v>
      </c>
      <c r="J21" s="28">
        <f t="shared" si="0"/>
        <v>99.957928802589</v>
      </c>
    </row>
    <row r="22" spans="1:10" ht="21.75" customHeight="1" outlineLevel="1">
      <c r="A22" s="4" t="s">
        <v>72</v>
      </c>
      <c r="B22" s="1">
        <f>SUM(C22:D22)</f>
        <v>37278.1</v>
      </c>
      <c r="C22" s="1">
        <v>32652.4</v>
      </c>
      <c r="D22" s="1">
        <v>4625.7</v>
      </c>
      <c r="E22" s="30">
        <f t="shared" si="1"/>
        <v>4.641491269617151</v>
      </c>
      <c r="F22" s="1">
        <f>SUM(G22:H22)</f>
        <v>37231.299999999996</v>
      </c>
      <c r="G22" s="1">
        <v>32605.6</v>
      </c>
      <c r="H22" s="1">
        <v>4625.7</v>
      </c>
      <c r="I22" s="30">
        <f t="shared" si="2"/>
        <v>4.963514178650407</v>
      </c>
      <c r="J22" s="28">
        <f t="shared" si="0"/>
        <v>99.87445712093695</v>
      </c>
    </row>
    <row r="23" spans="1:10" s="23" customFormat="1" ht="17.25" customHeight="1">
      <c r="A23" s="11" t="s">
        <v>75</v>
      </c>
      <c r="B23" s="12">
        <f>SUM(B24:B25)</f>
        <v>143245.4</v>
      </c>
      <c r="C23" s="12">
        <f>SUM(C24:C25)</f>
        <v>128010</v>
      </c>
      <c r="D23" s="12">
        <f>SUM(D24:D25)</f>
        <v>15235.4</v>
      </c>
      <c r="E23" s="12">
        <f t="shared" si="1"/>
        <v>17.835465689314013</v>
      </c>
      <c r="F23" s="12">
        <f>SUM(F24:F25)</f>
        <v>138274.8</v>
      </c>
      <c r="G23" s="12">
        <f>SUM(G24:G25)</f>
        <v>124239.40000000001</v>
      </c>
      <c r="H23" s="12">
        <f>SUM(H24:H25)</f>
        <v>14035.4</v>
      </c>
      <c r="I23" s="12">
        <f t="shared" si="2"/>
        <v>18.434191939310455</v>
      </c>
      <c r="J23" s="27">
        <f t="shared" si="0"/>
        <v>96.53001073681948</v>
      </c>
    </row>
    <row r="24" spans="1:10" ht="34.5" customHeight="1" outlineLevel="1">
      <c r="A24" s="4" t="s">
        <v>31</v>
      </c>
      <c r="B24" s="1">
        <f>SUM(C24:D24)</f>
        <v>12325.9</v>
      </c>
      <c r="C24" s="1">
        <v>10755.9</v>
      </c>
      <c r="D24" s="1">
        <v>1570</v>
      </c>
      <c r="E24" s="30">
        <f t="shared" si="1"/>
        <v>1.5346961685325713</v>
      </c>
      <c r="F24" s="1">
        <f>SUM(G24:H24)</f>
        <v>10138.8</v>
      </c>
      <c r="G24" s="1">
        <v>9768.8</v>
      </c>
      <c r="H24" s="1">
        <v>370</v>
      </c>
      <c r="I24" s="30">
        <f t="shared" si="2"/>
        <v>1.351660499485668</v>
      </c>
      <c r="J24" s="28">
        <f t="shared" si="0"/>
        <v>82.25606243763133</v>
      </c>
    </row>
    <row r="25" spans="1:10" ht="27" outlineLevel="1">
      <c r="A25" s="4" t="s">
        <v>73</v>
      </c>
      <c r="B25" s="1">
        <f>SUM(C25:D25)</f>
        <v>130919.5</v>
      </c>
      <c r="C25" s="1">
        <v>117254.1</v>
      </c>
      <c r="D25" s="1">
        <v>13665.4</v>
      </c>
      <c r="E25" s="30">
        <f t="shared" si="1"/>
        <v>16.30076952078144</v>
      </c>
      <c r="F25" s="1">
        <f>SUM(G25:H25)</f>
        <v>128136</v>
      </c>
      <c r="G25" s="1">
        <v>114470.6</v>
      </c>
      <c r="H25" s="1">
        <v>13665.4</v>
      </c>
      <c r="I25" s="30">
        <f t="shared" si="2"/>
        <v>17.082531439824788</v>
      </c>
      <c r="J25" s="28">
        <f t="shared" si="0"/>
        <v>97.87388433350264</v>
      </c>
    </row>
    <row r="26" spans="1:10" s="23" customFormat="1" ht="45.75" customHeight="1">
      <c r="A26" s="11" t="s">
        <v>76</v>
      </c>
      <c r="B26" s="12">
        <f>SUM(B27:B30)</f>
        <v>68243.2</v>
      </c>
      <c r="C26" s="12">
        <f>SUM(C27:C30)</f>
        <v>19216</v>
      </c>
      <c r="D26" s="12">
        <f>SUM(D27:D30)</f>
        <v>49027.2</v>
      </c>
      <c r="E26" s="12">
        <f t="shared" si="1"/>
        <v>8.496951749438335</v>
      </c>
      <c r="F26" s="12">
        <f>SUM(F27:F30)</f>
        <v>53198.70000000001</v>
      </c>
      <c r="G26" s="12">
        <f>SUM(G27:G30)</f>
        <v>15251.400000000001</v>
      </c>
      <c r="H26" s="12">
        <f>SUM(H27:H30)</f>
        <v>37947.3</v>
      </c>
      <c r="I26" s="12">
        <f t="shared" si="2"/>
        <v>7.092218153429225</v>
      </c>
      <c r="J26" s="27">
        <f t="shared" si="0"/>
        <v>77.95458009003097</v>
      </c>
    </row>
    <row r="27" spans="1:10" ht="32.25" customHeight="1" outlineLevel="1">
      <c r="A27" s="4" t="s">
        <v>77</v>
      </c>
      <c r="B27" s="1">
        <f>SUM(C27:D27)</f>
        <v>40335.2</v>
      </c>
      <c r="C27" s="1">
        <v>1378</v>
      </c>
      <c r="D27" s="1">
        <v>38957.2</v>
      </c>
      <c r="E27" s="30">
        <f t="shared" si="1"/>
        <v>5.02213038374439</v>
      </c>
      <c r="F27" s="1">
        <f>SUM(G27:H27)</f>
        <v>39239.700000000004</v>
      </c>
      <c r="G27" s="1">
        <v>1292.4</v>
      </c>
      <c r="H27" s="1">
        <v>37947.3</v>
      </c>
      <c r="I27" s="30">
        <f t="shared" si="2"/>
        <v>5.231265287969757</v>
      </c>
      <c r="J27" s="28">
        <f t="shared" si="0"/>
        <v>97.2840099962316</v>
      </c>
    </row>
    <row r="28" spans="1:10" ht="45.75" customHeight="1" outlineLevel="1">
      <c r="A28" s="4" t="s">
        <v>78</v>
      </c>
      <c r="B28" s="1">
        <f>SUM(C28:D28)</f>
        <v>0</v>
      </c>
      <c r="C28" s="1">
        <v>0</v>
      </c>
      <c r="D28" s="1"/>
      <c r="E28" s="30">
        <f t="shared" si="1"/>
        <v>0</v>
      </c>
      <c r="F28" s="1">
        <f>SUM(G28:H28)</f>
        <v>0</v>
      </c>
      <c r="G28" s="1">
        <v>0</v>
      </c>
      <c r="H28" s="1"/>
      <c r="I28" s="30">
        <f t="shared" si="2"/>
        <v>0</v>
      </c>
      <c r="J28" s="28" t="e">
        <f t="shared" si="0"/>
        <v>#DIV/0!</v>
      </c>
    </row>
    <row r="29" spans="1:10" ht="45.75" customHeight="1" outlineLevel="1">
      <c r="A29" s="4" t="s">
        <v>79</v>
      </c>
      <c r="B29" s="1">
        <f>SUM(C29:D29)</f>
        <v>3948</v>
      </c>
      <c r="C29" s="1">
        <v>3948</v>
      </c>
      <c r="D29" s="1"/>
      <c r="E29" s="30">
        <f t="shared" si="1"/>
        <v>0.49156495455638877</v>
      </c>
      <c r="F29" s="1">
        <f>SUM(G29:H29)</f>
        <v>2416.3</v>
      </c>
      <c r="G29" s="1">
        <v>2416.3</v>
      </c>
      <c r="H29" s="1"/>
      <c r="I29" s="30">
        <f t="shared" si="2"/>
        <v>0.3221305543957096</v>
      </c>
      <c r="J29" s="28">
        <f t="shared" si="0"/>
        <v>61.20314083080041</v>
      </c>
    </row>
    <row r="30" spans="1:10" ht="45.75" customHeight="1" outlineLevel="1">
      <c r="A30" s="4" t="s">
        <v>99</v>
      </c>
      <c r="B30" s="1">
        <f>SUM(C30:D30)</f>
        <v>23960</v>
      </c>
      <c r="C30" s="1">
        <v>13890</v>
      </c>
      <c r="D30" s="1">
        <v>10070</v>
      </c>
      <c r="E30" s="30">
        <f t="shared" si="1"/>
        <v>2.983256411137557</v>
      </c>
      <c r="F30" s="1">
        <f>SUM(G30:H30)</f>
        <v>11542.7</v>
      </c>
      <c r="G30" s="1">
        <v>11542.7</v>
      </c>
      <c r="H30" s="1">
        <v>0</v>
      </c>
      <c r="I30" s="30">
        <f t="shared" si="2"/>
        <v>1.5388223110637573</v>
      </c>
      <c r="J30" s="28">
        <f t="shared" si="0"/>
        <v>48.174874791318864</v>
      </c>
    </row>
    <row r="31" spans="1:10" s="23" customFormat="1" ht="45.75" customHeight="1">
      <c r="A31" s="11" t="s">
        <v>87</v>
      </c>
      <c r="B31" s="12">
        <f>SUM(B32:B35)</f>
        <v>291332.89999999997</v>
      </c>
      <c r="C31" s="12">
        <f>SUM(C32:C35)</f>
        <v>266211.6</v>
      </c>
      <c r="D31" s="12">
        <f>SUM(D32:D35)</f>
        <v>25121.3</v>
      </c>
      <c r="E31" s="12">
        <f t="shared" si="1"/>
        <v>36.27382060518767</v>
      </c>
      <c r="F31" s="12">
        <f>SUM(F32:F35)</f>
        <v>280539</v>
      </c>
      <c r="G31" s="12">
        <f>SUM(G32:G35)</f>
        <v>255417.69999999998</v>
      </c>
      <c r="H31" s="12">
        <f>SUM(H32:H35)</f>
        <v>25121.3</v>
      </c>
      <c r="I31" s="12">
        <f t="shared" si="2"/>
        <v>37.400233249024524</v>
      </c>
      <c r="J31" s="27">
        <f t="shared" si="0"/>
        <v>96.29499448912226</v>
      </c>
    </row>
    <row r="32" spans="1:10" ht="19.5" customHeight="1" outlineLevel="1">
      <c r="A32" s="5" t="s">
        <v>81</v>
      </c>
      <c r="B32" s="1">
        <f>SUM(C32:D32)</f>
        <v>121302</v>
      </c>
      <c r="C32" s="1">
        <v>121302</v>
      </c>
      <c r="D32" s="1"/>
      <c r="E32" s="30">
        <f t="shared" si="1"/>
        <v>15.103295875784973</v>
      </c>
      <c r="F32" s="1">
        <f>SUM(G32:H32)</f>
        <v>117732.4</v>
      </c>
      <c r="G32" s="1">
        <v>117732.4</v>
      </c>
      <c r="H32" s="1"/>
      <c r="I32" s="30">
        <f t="shared" si="2"/>
        <v>15.695568961775209</v>
      </c>
      <c r="J32" s="28">
        <f t="shared" si="0"/>
        <v>97.05726204019719</v>
      </c>
    </row>
    <row r="33" spans="1:10" ht="16.5" customHeight="1" outlineLevel="1">
      <c r="A33" s="5" t="s">
        <v>80</v>
      </c>
      <c r="B33" s="1">
        <f>SUM(C33:D33)</f>
        <v>71003.8</v>
      </c>
      <c r="C33" s="1">
        <v>68328.8</v>
      </c>
      <c r="D33" s="1">
        <v>2675</v>
      </c>
      <c r="E33" s="30">
        <f t="shared" si="1"/>
        <v>8.840673688027081</v>
      </c>
      <c r="F33" s="1">
        <f>SUM(G33:H33)</f>
        <v>68389.7</v>
      </c>
      <c r="G33" s="1">
        <v>65714.7</v>
      </c>
      <c r="H33" s="1">
        <v>2675</v>
      </c>
      <c r="I33" s="30">
        <f t="shared" si="2"/>
        <v>9.117415873838619</v>
      </c>
      <c r="J33" s="28">
        <f t="shared" si="0"/>
        <v>96.31836605928132</v>
      </c>
    </row>
    <row r="34" spans="1:10" ht="45" customHeight="1" outlineLevel="1">
      <c r="A34" s="5" t="s">
        <v>82</v>
      </c>
      <c r="B34" s="1">
        <f>SUM(C34:D34)</f>
        <v>12833.8</v>
      </c>
      <c r="C34" s="1">
        <v>12833.8</v>
      </c>
      <c r="D34" s="1"/>
      <c r="E34" s="30">
        <f t="shared" si="1"/>
        <v>1.5979347299356084</v>
      </c>
      <c r="F34" s="1">
        <f>SUM(G34:H34)</f>
        <v>11117.6</v>
      </c>
      <c r="G34" s="1">
        <v>11117.6</v>
      </c>
      <c r="H34" s="1"/>
      <c r="I34" s="30">
        <f t="shared" si="2"/>
        <v>1.4821498371682906</v>
      </c>
      <c r="J34" s="28">
        <f t="shared" si="0"/>
        <v>86.62749925976718</v>
      </c>
    </row>
    <row r="35" spans="1:10" ht="48" customHeight="1" outlineLevel="1">
      <c r="A35" s="5" t="s">
        <v>83</v>
      </c>
      <c r="B35" s="1">
        <f>SUM(C35:D35)</f>
        <v>86193.3</v>
      </c>
      <c r="C35" s="1">
        <v>63747</v>
      </c>
      <c r="D35" s="1">
        <v>22446.3</v>
      </c>
      <c r="E35" s="30">
        <f t="shared" si="1"/>
        <v>10.731916311440015</v>
      </c>
      <c r="F35" s="1">
        <f>SUM(G35:H35)</f>
        <v>83299.3</v>
      </c>
      <c r="G35" s="1">
        <v>60853</v>
      </c>
      <c r="H35" s="1">
        <v>22446.3</v>
      </c>
      <c r="I35" s="30">
        <f t="shared" si="2"/>
        <v>11.105098576242407</v>
      </c>
      <c r="J35" s="28">
        <f aca="true" t="shared" si="3" ref="J35:J42">F35/B35*100</f>
        <v>96.64243044412964</v>
      </c>
    </row>
    <row r="36" spans="1:10" s="23" customFormat="1" ht="46.5" customHeight="1">
      <c r="A36" s="11" t="s">
        <v>88</v>
      </c>
      <c r="B36" s="12">
        <f>SUM(B37:B39)</f>
        <v>59770.3</v>
      </c>
      <c r="C36" s="12">
        <f>SUM(C37:C39)</f>
        <v>54142</v>
      </c>
      <c r="D36" s="12">
        <f>SUM(D37:D39)</f>
        <v>5628.3</v>
      </c>
      <c r="E36" s="12">
        <f t="shared" si="1"/>
        <v>7.441992098105807</v>
      </c>
      <c r="F36" s="12">
        <f>SUM(F37:F39)</f>
        <v>50849</v>
      </c>
      <c r="G36" s="12">
        <f>SUM(G37:G39)</f>
        <v>46970.700000000004</v>
      </c>
      <c r="H36" s="12">
        <f>SUM(H37:H39)</f>
        <v>3878.3</v>
      </c>
      <c r="I36" s="12">
        <f t="shared" si="2"/>
        <v>6.7789664199261</v>
      </c>
      <c r="J36" s="27">
        <f t="shared" si="3"/>
        <v>85.07402505926856</v>
      </c>
    </row>
    <row r="37" spans="1:10" ht="19.5" customHeight="1" outlineLevel="1">
      <c r="A37" s="4" t="s">
        <v>84</v>
      </c>
      <c r="B37" s="1">
        <f>SUM(C37:D37)</f>
        <v>18663</v>
      </c>
      <c r="C37" s="1">
        <v>14784.7</v>
      </c>
      <c r="D37" s="1">
        <v>3878.3</v>
      </c>
      <c r="E37" s="30">
        <f t="shared" si="1"/>
        <v>2.323727646121044</v>
      </c>
      <c r="F37" s="1">
        <f>SUM(G37:H37)</f>
        <v>12480.5</v>
      </c>
      <c r="G37" s="1">
        <v>8602.2</v>
      </c>
      <c r="H37" s="1">
        <v>3878.3</v>
      </c>
      <c r="I37" s="30">
        <f t="shared" si="2"/>
        <v>1.6638457079566498</v>
      </c>
      <c r="J37" s="28">
        <f t="shared" si="3"/>
        <v>66.87295718801907</v>
      </c>
    </row>
    <row r="38" spans="1:10" ht="30" customHeight="1" outlineLevel="1">
      <c r="A38" s="5" t="s">
        <v>85</v>
      </c>
      <c r="B38" s="1">
        <f>SUM(C38:D38)</f>
        <v>36453.8</v>
      </c>
      <c r="C38" s="1">
        <v>36453.8</v>
      </c>
      <c r="D38" s="1"/>
      <c r="E38" s="30">
        <f t="shared" si="1"/>
        <v>4.538857786324135</v>
      </c>
      <c r="F38" s="1">
        <f>SUM(G38:H38)</f>
        <v>36230.4</v>
      </c>
      <c r="G38" s="1">
        <v>36230.4</v>
      </c>
      <c r="H38" s="1"/>
      <c r="I38" s="30">
        <f t="shared" si="2"/>
        <v>4.830078565566493</v>
      </c>
      <c r="J38" s="28">
        <f t="shared" si="3"/>
        <v>99.38716951319205</v>
      </c>
    </row>
    <row r="39" spans="1:10" ht="31.5" customHeight="1" outlineLevel="1">
      <c r="A39" s="4" t="s">
        <v>86</v>
      </c>
      <c r="B39" s="1">
        <f>SUM(C39:D39)</f>
        <v>4653.5</v>
      </c>
      <c r="C39" s="1">
        <v>2903.5</v>
      </c>
      <c r="D39" s="1">
        <v>1750</v>
      </c>
      <c r="E39" s="30">
        <f t="shared" si="1"/>
        <v>0.5794066656606269</v>
      </c>
      <c r="F39" s="1">
        <f>SUM(G39:H39)</f>
        <v>2138.1</v>
      </c>
      <c r="G39" s="1">
        <v>2138.1</v>
      </c>
      <c r="H39" s="1">
        <v>0</v>
      </c>
      <c r="I39" s="30">
        <f t="shared" si="2"/>
        <v>0.28504214640295766</v>
      </c>
      <c r="J39" s="28">
        <f t="shared" si="3"/>
        <v>45.94606210379284</v>
      </c>
    </row>
    <row r="40" spans="1:10" s="23" customFormat="1" ht="21" customHeight="1">
      <c r="A40" s="11" t="s">
        <v>89</v>
      </c>
      <c r="B40" s="12">
        <f>SUM(B41:B42)</f>
        <v>4197.8</v>
      </c>
      <c r="C40" s="12">
        <f>SUM(C41:C42)</f>
        <v>3601.9</v>
      </c>
      <c r="D40" s="12">
        <f>SUM(D41:D42)</f>
        <v>595.9</v>
      </c>
      <c r="E40" s="12">
        <f>B40/B$9*100</f>
        <v>0.5226675193102353</v>
      </c>
      <c r="F40" s="12">
        <f>SUM(F41:F42)</f>
        <v>4189.8</v>
      </c>
      <c r="G40" s="12">
        <f>SUM(G41:G42)</f>
        <v>3593.9</v>
      </c>
      <c r="H40" s="12">
        <f>SUM(H41:H42)</f>
        <v>595.9</v>
      </c>
      <c r="I40" s="12">
        <f>F40/F$9*100</f>
        <v>0.5585658224587774</v>
      </c>
      <c r="J40" s="27">
        <f t="shared" si="3"/>
        <v>99.80942398399162</v>
      </c>
    </row>
    <row r="41" spans="1:10" ht="30" customHeight="1" outlineLevel="1">
      <c r="A41" s="4" t="s">
        <v>45</v>
      </c>
      <c r="B41" s="1">
        <f>SUM(C41:D41)</f>
        <v>1225</v>
      </c>
      <c r="C41" s="1">
        <v>1225</v>
      </c>
      <c r="D41" s="1"/>
      <c r="E41" s="30">
        <f>B41/B$9*100</f>
        <v>0.1525245869634185</v>
      </c>
      <c r="F41" s="1">
        <f>SUM(G41:H41)</f>
        <v>1225</v>
      </c>
      <c r="G41" s="1">
        <v>1225</v>
      </c>
      <c r="H41" s="1"/>
      <c r="I41" s="30">
        <f>F41/F$9*100</f>
        <v>0.1633116455468047</v>
      </c>
      <c r="J41" s="28">
        <f t="shared" si="3"/>
        <v>100</v>
      </c>
    </row>
    <row r="42" spans="1:10" ht="47.25" customHeight="1" outlineLevel="1">
      <c r="A42" s="4" t="s">
        <v>90</v>
      </c>
      <c r="B42" s="1">
        <f>SUM(C42:D42)</f>
        <v>2972.8</v>
      </c>
      <c r="C42" s="1">
        <v>2376.9</v>
      </c>
      <c r="D42" s="1">
        <v>595.9</v>
      </c>
      <c r="E42" s="30">
        <f>B42/B$9*100</f>
        <v>0.3701429323468168</v>
      </c>
      <c r="F42" s="1">
        <f>SUM(G42:H42)</f>
        <v>2964.8</v>
      </c>
      <c r="G42" s="1">
        <v>2368.9</v>
      </c>
      <c r="H42" s="1">
        <v>595.9</v>
      </c>
      <c r="I42" s="30">
        <f>F42/F$9*100</f>
        <v>0.39525417691197273</v>
      </c>
      <c r="J42" s="28">
        <f t="shared" si="3"/>
        <v>99.73089343379978</v>
      </c>
    </row>
    <row r="43" spans="2:9" ht="13.5">
      <c r="B43" s="24"/>
      <c r="C43" s="24"/>
      <c r="D43" s="24"/>
      <c r="E43" s="24"/>
      <c r="F43" s="24"/>
      <c r="G43" s="24"/>
      <c r="H43" s="24"/>
      <c r="I43" s="24"/>
    </row>
    <row r="44" spans="2:9" ht="13.5">
      <c r="B44" s="24"/>
      <c r="C44" s="24"/>
      <c r="D44" s="24"/>
      <c r="E44" s="24"/>
      <c r="F44" s="24"/>
      <c r="G44" s="24"/>
      <c r="H44" s="24"/>
      <c r="I44" s="24"/>
    </row>
    <row r="45" spans="2:9" ht="13.5">
      <c r="B45" s="24"/>
      <c r="C45" s="24"/>
      <c r="D45" s="24"/>
      <c r="E45" s="24"/>
      <c r="F45" s="24"/>
      <c r="G45" s="24"/>
      <c r="H45" s="24"/>
      <c r="I45" s="24"/>
    </row>
    <row r="46" spans="2:9" ht="13.5">
      <c r="B46" s="24"/>
      <c r="C46" s="24"/>
      <c r="D46" s="24"/>
      <c r="E46" s="24"/>
      <c r="F46" s="24"/>
      <c r="G46" s="24"/>
      <c r="H46" s="24"/>
      <c r="I46" s="24"/>
    </row>
    <row r="47" spans="2:9" ht="13.5">
      <c r="B47" s="24"/>
      <c r="C47" s="24"/>
      <c r="D47" s="24"/>
      <c r="E47" s="24"/>
      <c r="F47" s="24"/>
      <c r="G47" s="24"/>
      <c r="H47" s="24"/>
      <c r="I47" s="24"/>
    </row>
    <row r="48" spans="2:9" ht="13.5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24"/>
      <c r="C49" s="24"/>
      <c r="D49" s="24"/>
      <c r="E49" s="24"/>
      <c r="F49" s="24"/>
      <c r="G49" s="24"/>
      <c r="H49" s="24"/>
      <c r="I49" s="24"/>
    </row>
    <row r="50" spans="2:9" ht="13.5">
      <c r="B50" s="24"/>
      <c r="C50" s="24"/>
      <c r="D50" s="24"/>
      <c r="E50" s="24"/>
      <c r="F50" s="24"/>
      <c r="G50" s="24"/>
      <c r="H50" s="24"/>
      <c r="I50" s="24"/>
    </row>
    <row r="51" spans="2:9" ht="13.5">
      <c r="B51" s="24"/>
      <c r="C51" s="24"/>
      <c r="D51" s="24"/>
      <c r="E51" s="24"/>
      <c r="F51" s="24"/>
      <c r="G51" s="24"/>
      <c r="H51" s="24"/>
      <c r="I51" s="24"/>
    </row>
    <row r="52" spans="2:9" ht="13.5">
      <c r="B52" s="24"/>
      <c r="C52" s="24"/>
      <c r="D52" s="24"/>
      <c r="E52" s="24"/>
      <c r="F52" s="24"/>
      <c r="G52" s="24"/>
      <c r="H52" s="24"/>
      <c r="I52" s="24"/>
    </row>
    <row r="53" spans="2:9" ht="13.5">
      <c r="B53" s="24"/>
      <c r="C53" s="24"/>
      <c r="D53" s="24"/>
      <c r="E53" s="24"/>
      <c r="F53" s="24"/>
      <c r="G53" s="24"/>
      <c r="H53" s="24"/>
      <c r="I53" s="24"/>
    </row>
    <row r="54" spans="2:9" ht="13.5">
      <c r="B54" s="24"/>
      <c r="C54" s="24"/>
      <c r="D54" s="24"/>
      <c r="E54" s="24"/>
      <c r="F54" s="24"/>
      <c r="G54" s="24"/>
      <c r="H54" s="24"/>
      <c r="I54" s="24"/>
    </row>
    <row r="55" spans="2:9" ht="13.5">
      <c r="B55" s="24"/>
      <c r="C55" s="24"/>
      <c r="D55" s="24"/>
      <c r="E55" s="24"/>
      <c r="F55" s="24"/>
      <c r="G55" s="24"/>
      <c r="H55" s="24"/>
      <c r="I55" s="24"/>
    </row>
    <row r="56" spans="2:9" ht="13.5">
      <c r="B56" s="24"/>
      <c r="C56" s="24"/>
      <c r="D56" s="24"/>
      <c r="E56" s="24"/>
      <c r="F56" s="24"/>
      <c r="G56" s="24"/>
      <c r="H56" s="24"/>
      <c r="I56" s="24"/>
    </row>
    <row r="57" spans="2:9" ht="13.5">
      <c r="B57" s="24"/>
      <c r="C57" s="24"/>
      <c r="D57" s="24"/>
      <c r="E57" s="24"/>
      <c r="F57" s="24"/>
      <c r="G57" s="24"/>
      <c r="H57" s="24"/>
      <c r="I57" s="24"/>
    </row>
    <row r="58" spans="2:9" ht="13.5">
      <c r="B58" s="24"/>
      <c r="C58" s="24"/>
      <c r="D58" s="24"/>
      <c r="E58" s="24"/>
      <c r="F58" s="24"/>
      <c r="G58" s="24"/>
      <c r="H58" s="24"/>
      <c r="I58" s="24"/>
    </row>
    <row r="59" spans="2:9" ht="13.5">
      <c r="B59" s="24"/>
      <c r="C59" s="24"/>
      <c r="D59" s="24"/>
      <c r="E59" s="24"/>
      <c r="F59" s="24"/>
      <c r="G59" s="24"/>
      <c r="H59" s="24"/>
      <c r="I59" s="24"/>
    </row>
    <row r="60" spans="2:9" ht="13.5">
      <c r="B60" s="24"/>
      <c r="C60" s="24"/>
      <c r="D60" s="24"/>
      <c r="E60" s="24"/>
      <c r="F60" s="24"/>
      <c r="G60" s="24"/>
      <c r="H60" s="24"/>
      <c r="I60" s="24"/>
    </row>
    <row r="61" spans="2:9" ht="13.5">
      <c r="B61" s="24"/>
      <c r="C61" s="24"/>
      <c r="D61" s="24"/>
      <c r="E61" s="24"/>
      <c r="F61" s="24"/>
      <c r="G61" s="24"/>
      <c r="H61" s="24"/>
      <c r="I61" s="24"/>
    </row>
    <row r="62" spans="2:9" ht="13.5">
      <c r="B62" s="24"/>
      <c r="C62" s="24"/>
      <c r="D62" s="24"/>
      <c r="E62" s="24"/>
      <c r="F62" s="24"/>
      <c r="G62" s="24"/>
      <c r="H62" s="24"/>
      <c r="I62" s="24"/>
    </row>
    <row r="63" spans="2:9" ht="13.5">
      <c r="B63" s="24"/>
      <c r="C63" s="24"/>
      <c r="D63" s="24"/>
      <c r="E63" s="24"/>
      <c r="F63" s="24"/>
      <c r="G63" s="24"/>
      <c r="H63" s="24"/>
      <c r="I63" s="24"/>
    </row>
    <row r="64" spans="2:9" ht="13.5">
      <c r="B64" s="24"/>
      <c r="C64" s="24"/>
      <c r="D64" s="24"/>
      <c r="E64" s="24"/>
      <c r="F64" s="24"/>
      <c r="G64" s="24"/>
      <c r="H64" s="24"/>
      <c r="I64" s="24"/>
    </row>
    <row r="65" spans="2:9" ht="13.5">
      <c r="B65" s="24"/>
      <c r="C65" s="24"/>
      <c r="D65" s="24"/>
      <c r="E65" s="24"/>
      <c r="F65" s="24"/>
      <c r="G65" s="24"/>
      <c r="H65" s="24"/>
      <c r="I65" s="24"/>
    </row>
    <row r="66" spans="2:9" ht="13.5">
      <c r="B66" s="24"/>
      <c r="C66" s="24"/>
      <c r="D66" s="24"/>
      <c r="E66" s="24"/>
      <c r="F66" s="24"/>
      <c r="G66" s="24"/>
      <c r="H66" s="24"/>
      <c r="I66" s="24"/>
    </row>
    <row r="67" spans="2:9" ht="13.5">
      <c r="B67" s="24"/>
      <c r="C67" s="24"/>
      <c r="D67" s="24"/>
      <c r="E67" s="24"/>
      <c r="F67" s="24"/>
      <c r="G67" s="24"/>
      <c r="H67" s="24"/>
      <c r="I67" s="24"/>
    </row>
    <row r="68" spans="2:9" ht="13.5">
      <c r="B68" s="24"/>
      <c r="C68" s="24"/>
      <c r="D68" s="24"/>
      <c r="E68" s="24"/>
      <c r="F68" s="24"/>
      <c r="G68" s="24"/>
      <c r="H68" s="24"/>
      <c r="I68" s="24"/>
    </row>
    <row r="69" spans="2:9" ht="13.5">
      <c r="B69" s="24"/>
      <c r="C69" s="24"/>
      <c r="D69" s="24"/>
      <c r="E69" s="24"/>
      <c r="F69" s="24"/>
      <c r="G69" s="24"/>
      <c r="H69" s="24"/>
      <c r="I69" s="24"/>
    </row>
    <row r="70" spans="2:9" ht="13.5">
      <c r="B70" s="24"/>
      <c r="C70" s="24"/>
      <c r="D70" s="24"/>
      <c r="E70" s="24"/>
      <c r="F70" s="24"/>
      <c r="G70" s="24"/>
      <c r="H70" s="24"/>
      <c r="I70" s="24"/>
    </row>
    <row r="71" spans="2:9" ht="13.5">
      <c r="B71" s="24"/>
      <c r="C71" s="24"/>
      <c r="D71" s="24"/>
      <c r="E71" s="24"/>
      <c r="F71" s="24"/>
      <c r="G71" s="24"/>
      <c r="H71" s="24"/>
      <c r="I71" s="24"/>
    </row>
    <row r="72" spans="2:9" ht="13.5">
      <c r="B72" s="24"/>
      <c r="C72" s="24"/>
      <c r="D72" s="24"/>
      <c r="E72" s="24"/>
      <c r="F72" s="24"/>
      <c r="G72" s="24"/>
      <c r="H72" s="24"/>
      <c r="I72" s="24"/>
    </row>
    <row r="73" spans="2:9" ht="13.5">
      <c r="B73" s="24"/>
      <c r="C73" s="24"/>
      <c r="D73" s="24"/>
      <c r="E73" s="24"/>
      <c r="F73" s="24"/>
      <c r="G73" s="24"/>
      <c r="H73" s="24"/>
      <c r="I73" s="24"/>
    </row>
    <row r="74" spans="2:9" ht="13.5">
      <c r="B74" s="24"/>
      <c r="C74" s="24"/>
      <c r="D74" s="24"/>
      <c r="E74" s="24"/>
      <c r="F74" s="24"/>
      <c r="G74" s="24"/>
      <c r="H74" s="24"/>
      <c r="I74" s="24"/>
    </row>
  </sheetData>
  <sheetProtection/>
  <mergeCells count="11"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  <mergeCell ref="I3:I4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1" sqref="C31"/>
    </sheetView>
  </sheetViews>
  <sheetFormatPr defaultColWidth="9.140625" defaultRowHeight="12.75" outlineLevelRow="1"/>
  <cols>
    <col min="1" max="1" width="52.7109375" style="19" customWidth="1"/>
    <col min="2" max="9" width="14.7109375" style="19" customWidth="1"/>
    <col min="10" max="10" width="12.421875" style="29" customWidth="1"/>
    <col min="11" max="16384" width="9.140625" style="19" customWidth="1"/>
  </cols>
  <sheetData>
    <row r="1" spans="1:10" ht="28.5" customHeight="1">
      <c r="A1" s="45" t="s">
        <v>101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6.5" customHeight="1">
      <c r="A2" s="46"/>
      <c r="B2" s="46" t="s">
        <v>22</v>
      </c>
      <c r="C2" s="46"/>
      <c r="D2" s="46"/>
      <c r="E2" s="46"/>
      <c r="F2" s="42" t="s">
        <v>103</v>
      </c>
      <c r="G2" s="43"/>
      <c r="H2" s="43"/>
      <c r="I2" s="43"/>
      <c r="J2" s="48" t="s">
        <v>0</v>
      </c>
    </row>
    <row r="3" spans="1:10" ht="16.5" customHeight="1">
      <c r="A3" s="46"/>
      <c r="B3" s="47" t="s">
        <v>21</v>
      </c>
      <c r="C3" s="46" t="s">
        <v>8</v>
      </c>
      <c r="D3" s="46"/>
      <c r="E3" s="49" t="s">
        <v>9</v>
      </c>
      <c r="F3" s="47" t="s">
        <v>21</v>
      </c>
      <c r="G3" s="46" t="s">
        <v>8</v>
      </c>
      <c r="H3" s="46"/>
      <c r="I3" s="49" t="s">
        <v>9</v>
      </c>
      <c r="J3" s="48"/>
    </row>
    <row r="4" spans="1:10" ht="35.25" customHeight="1">
      <c r="A4" s="46"/>
      <c r="B4" s="47"/>
      <c r="C4" s="6" t="s">
        <v>91</v>
      </c>
      <c r="D4" s="6" t="s">
        <v>23</v>
      </c>
      <c r="E4" s="50"/>
      <c r="F4" s="47"/>
      <c r="G4" s="6" t="s">
        <v>91</v>
      </c>
      <c r="H4" s="6" t="s">
        <v>23</v>
      </c>
      <c r="I4" s="50"/>
      <c r="J4" s="48"/>
    </row>
    <row r="5" spans="1:10" s="20" customFormat="1" ht="19.5" customHeight="1">
      <c r="A5" s="8" t="s">
        <v>2</v>
      </c>
      <c r="B5" s="9">
        <f>B6+B7+B8</f>
        <v>1209272.6</v>
      </c>
      <c r="C5" s="35">
        <f>SUM(C6:C8)</f>
        <v>1229220.94</v>
      </c>
      <c r="D5" s="35" t="s">
        <v>63</v>
      </c>
      <c r="E5" s="9">
        <v>100</v>
      </c>
      <c r="F5" s="9">
        <f>F6+F7+F8</f>
        <v>1210406.62</v>
      </c>
      <c r="G5" s="35" t="s">
        <v>63</v>
      </c>
      <c r="H5" s="35" t="s">
        <v>63</v>
      </c>
      <c r="I5" s="9">
        <v>100</v>
      </c>
      <c r="J5" s="18">
        <f aca="true" t="shared" si="0" ref="J5:J20">F5/B5*100</f>
        <v>100.09377703588092</v>
      </c>
    </row>
    <row r="6" spans="1:10" ht="19.5" customHeight="1">
      <c r="A6" s="31" t="s">
        <v>3</v>
      </c>
      <c r="B6" s="1">
        <v>467060.52</v>
      </c>
      <c r="C6" s="36">
        <v>522774.15</v>
      </c>
      <c r="D6" s="16" t="s">
        <v>64</v>
      </c>
      <c r="E6" s="1">
        <f>B6/B$5*100</f>
        <v>38.623261620250055</v>
      </c>
      <c r="F6" s="36">
        <v>550828.65</v>
      </c>
      <c r="G6" s="16" t="s">
        <v>64</v>
      </c>
      <c r="H6" s="16" t="s">
        <v>64</v>
      </c>
      <c r="I6" s="1">
        <f>F6/F$5*100</f>
        <v>45.507736069718455</v>
      </c>
      <c r="J6" s="2">
        <f t="shared" si="0"/>
        <v>117.93517679464752</v>
      </c>
    </row>
    <row r="7" spans="1:10" ht="19.5" customHeight="1">
      <c r="A7" s="31" t="s">
        <v>4</v>
      </c>
      <c r="B7" s="1">
        <v>175694.75</v>
      </c>
      <c r="C7" s="36">
        <v>152098.3</v>
      </c>
      <c r="D7" s="16" t="s">
        <v>64</v>
      </c>
      <c r="E7" s="1">
        <f>B7/B$5*100</f>
        <v>14.528961459971887</v>
      </c>
      <c r="F7" s="36">
        <v>139972.12</v>
      </c>
      <c r="G7" s="16" t="s">
        <v>64</v>
      </c>
      <c r="H7" s="16" t="s">
        <v>64</v>
      </c>
      <c r="I7" s="1">
        <f>F7/F$5*100</f>
        <v>11.564057704839716</v>
      </c>
      <c r="J7" s="2">
        <f t="shared" si="0"/>
        <v>79.66778745523129</v>
      </c>
    </row>
    <row r="8" spans="1:10" ht="19.5" customHeight="1">
      <c r="A8" s="31" t="s">
        <v>5</v>
      </c>
      <c r="B8" s="3">
        <v>566517.33</v>
      </c>
      <c r="C8" s="37">
        <v>554348.49</v>
      </c>
      <c r="D8" s="17" t="s">
        <v>64</v>
      </c>
      <c r="E8" s="1">
        <f>B8/B$5*100</f>
        <v>46.84777691977805</v>
      </c>
      <c r="F8" s="37">
        <v>519605.85</v>
      </c>
      <c r="G8" s="17" t="s">
        <v>64</v>
      </c>
      <c r="H8" s="17" t="s">
        <v>64</v>
      </c>
      <c r="I8" s="1">
        <f>F8/F$5*100</f>
        <v>42.928206225441826</v>
      </c>
      <c r="J8" s="2">
        <f t="shared" si="0"/>
        <v>91.71932127830935</v>
      </c>
    </row>
    <row r="9" spans="1:10" s="20" customFormat="1" ht="18" customHeight="1">
      <c r="A9" s="8" t="s">
        <v>6</v>
      </c>
      <c r="B9" s="9">
        <f>B10+B14</f>
        <v>1286915</v>
      </c>
      <c r="C9" s="9">
        <f>C10+C14</f>
        <v>922929</v>
      </c>
      <c r="D9" s="9">
        <f>D10+D14</f>
        <v>363986</v>
      </c>
      <c r="E9" s="9">
        <v>100</v>
      </c>
      <c r="F9" s="9">
        <f>F10+F14</f>
        <v>1155405.6</v>
      </c>
      <c r="G9" s="9">
        <f>G10+G14</f>
        <v>851998.1</v>
      </c>
      <c r="H9" s="9">
        <f>H10+H14</f>
        <v>303407.5</v>
      </c>
      <c r="I9" s="9">
        <v>100</v>
      </c>
      <c r="J9" s="18">
        <f t="shared" si="0"/>
        <v>89.78103448945735</v>
      </c>
    </row>
    <row r="10" spans="1:11" s="15" customFormat="1" ht="13.5">
      <c r="A10" s="10" t="s">
        <v>10</v>
      </c>
      <c r="B10" s="13">
        <f>SUM(B11:B13)</f>
        <v>312487.30000000005</v>
      </c>
      <c r="C10" s="13">
        <f>SUM(C11:C13)</f>
        <v>288637.8</v>
      </c>
      <c r="D10" s="13">
        <f>SUM(D11:D13)</f>
        <v>23849.5</v>
      </c>
      <c r="E10" s="13">
        <f aca="true" t="shared" si="1" ref="E10:E20">B10/B$9*100</f>
        <v>24.2818911893948</v>
      </c>
      <c r="F10" s="13">
        <f>SUM(F11:F13)</f>
        <v>293219.9</v>
      </c>
      <c r="G10" s="13">
        <f>SUM(G11:G13)</f>
        <v>269669.80000000005</v>
      </c>
      <c r="H10" s="13">
        <f>SUM(H11:H13)</f>
        <v>23550.1</v>
      </c>
      <c r="I10" s="13">
        <f aca="true" t="shared" si="2" ref="I10:I20">F10/F$9*100</f>
        <v>25.37809233398211</v>
      </c>
      <c r="J10" s="25">
        <f t="shared" si="0"/>
        <v>93.83418142113294</v>
      </c>
      <c r="K10" s="14"/>
    </row>
    <row r="11" spans="1:11" ht="13.5" outlineLevel="1">
      <c r="A11" s="7" t="s">
        <v>11</v>
      </c>
      <c r="B11" s="21">
        <f>SUM(C11:D11)</f>
        <v>150911.4</v>
      </c>
      <c r="C11" s="21">
        <v>146206.6</v>
      </c>
      <c r="D11" s="21">
        <v>4704.8</v>
      </c>
      <c r="E11" s="21">
        <f t="shared" si="1"/>
        <v>11.72660199003042</v>
      </c>
      <c r="F11" s="21">
        <f>SUM(G11:H11)</f>
        <v>145291.4</v>
      </c>
      <c r="G11" s="21">
        <v>140805.4</v>
      </c>
      <c r="H11" s="21">
        <v>4486</v>
      </c>
      <c r="I11" s="21">
        <f t="shared" si="2"/>
        <v>12.574926069252216</v>
      </c>
      <c r="J11" s="26">
        <f t="shared" si="0"/>
        <v>96.2759605967475</v>
      </c>
      <c r="K11" s="22"/>
    </row>
    <row r="12" spans="1:11" ht="13.5" outlineLevel="1">
      <c r="A12" s="7" t="s">
        <v>12</v>
      </c>
      <c r="B12" s="21">
        <f>SUM(C12:D12)</f>
        <v>63547.200000000004</v>
      </c>
      <c r="C12" s="21">
        <v>62629.4</v>
      </c>
      <c r="D12" s="21">
        <v>917.8</v>
      </c>
      <c r="E12" s="21">
        <f t="shared" si="1"/>
        <v>4.937948504757502</v>
      </c>
      <c r="F12" s="21">
        <f>SUM(G12:H12)</f>
        <v>58262.700000000004</v>
      </c>
      <c r="G12" s="21">
        <v>57377.3</v>
      </c>
      <c r="H12" s="21">
        <v>885.4</v>
      </c>
      <c r="I12" s="21">
        <f t="shared" si="2"/>
        <v>5.042618799839641</v>
      </c>
      <c r="J12" s="26">
        <f t="shared" si="0"/>
        <v>91.68413399803612</v>
      </c>
      <c r="K12" s="22"/>
    </row>
    <row r="13" spans="1:11" ht="13.5" outlineLevel="1">
      <c r="A13" s="7" t="s">
        <v>13</v>
      </c>
      <c r="B13" s="21">
        <f>SUM(C13:D13)</f>
        <v>98028.70000000001</v>
      </c>
      <c r="C13" s="21">
        <v>79801.8</v>
      </c>
      <c r="D13" s="21">
        <v>18226.9</v>
      </c>
      <c r="E13" s="21">
        <f t="shared" si="1"/>
        <v>7.617340694606871</v>
      </c>
      <c r="F13" s="21">
        <f>SUM(G13:H13)</f>
        <v>89665.8</v>
      </c>
      <c r="G13" s="21">
        <v>71487.1</v>
      </c>
      <c r="H13" s="21">
        <v>18178.7</v>
      </c>
      <c r="I13" s="21">
        <f t="shared" si="2"/>
        <v>7.760547464890251</v>
      </c>
      <c r="J13" s="26">
        <f t="shared" si="0"/>
        <v>91.46892695710541</v>
      </c>
      <c r="K13" s="22"/>
    </row>
    <row r="14" spans="1:11" s="15" customFormat="1" ht="51.75" customHeight="1">
      <c r="A14" s="10" t="s">
        <v>98</v>
      </c>
      <c r="B14" s="13">
        <f>SUM(B15:B20)</f>
        <v>974427.7000000001</v>
      </c>
      <c r="C14" s="13">
        <f>SUM(C15:C20)</f>
        <v>634291.2000000001</v>
      </c>
      <c r="D14" s="13">
        <f>SUM(D15:D20)</f>
        <v>340136.5</v>
      </c>
      <c r="E14" s="13">
        <f t="shared" si="1"/>
        <v>75.71810881060522</v>
      </c>
      <c r="F14" s="13">
        <f>SUM(F15:F20)</f>
        <v>862185.7000000001</v>
      </c>
      <c r="G14" s="13">
        <f>SUM(G15:G20)</f>
        <v>582328.2999999999</v>
      </c>
      <c r="H14" s="13">
        <f>SUM(H15:H20)</f>
        <v>279857.4</v>
      </c>
      <c r="I14" s="13">
        <f t="shared" si="2"/>
        <v>74.62190766601789</v>
      </c>
      <c r="J14" s="25">
        <f t="shared" si="0"/>
        <v>88.48123878251819</v>
      </c>
      <c r="K14" s="14"/>
    </row>
    <row r="15" spans="1:10" s="32" customFormat="1" ht="30.75" customHeight="1">
      <c r="A15" s="33" t="s">
        <v>92</v>
      </c>
      <c r="B15" s="30">
        <f aca="true" t="shared" si="3" ref="B15:B20">SUM(C15:D15)</f>
        <v>21333.399999999998</v>
      </c>
      <c r="C15" s="30">
        <f>15587.5+5218.1+45+460</f>
        <v>21310.6</v>
      </c>
      <c r="D15" s="30">
        <v>22.8</v>
      </c>
      <c r="E15" s="30">
        <f t="shared" si="1"/>
        <v>1.6577163215907809</v>
      </c>
      <c r="F15" s="30">
        <f aca="true" t="shared" si="4" ref="F15:F20">SUM(G15:H15)</f>
        <v>16660.6</v>
      </c>
      <c r="G15" s="30">
        <f>13314.9+444.5+2833.4+45</f>
        <v>16637.8</v>
      </c>
      <c r="H15" s="30">
        <v>22.8</v>
      </c>
      <c r="I15" s="30">
        <f t="shared" si="2"/>
        <v>1.4419698156214578</v>
      </c>
      <c r="J15" s="34">
        <f t="shared" si="0"/>
        <v>78.09631844900485</v>
      </c>
    </row>
    <row r="16" spans="1:10" s="32" customFormat="1" ht="23.25" customHeight="1">
      <c r="A16" s="33" t="s">
        <v>93</v>
      </c>
      <c r="B16" s="30">
        <f t="shared" si="3"/>
        <v>12366</v>
      </c>
      <c r="C16" s="30">
        <f>4497+1937</f>
        <v>6434</v>
      </c>
      <c r="D16" s="30">
        <v>5932</v>
      </c>
      <c r="E16" s="30">
        <f t="shared" si="1"/>
        <v>0.9609026237164071</v>
      </c>
      <c r="F16" s="30">
        <f t="shared" si="4"/>
        <v>10507.2</v>
      </c>
      <c r="G16" s="30">
        <f>3437.5+1441.5</f>
        <v>4879</v>
      </c>
      <c r="H16" s="30">
        <v>5628.2</v>
      </c>
      <c r="I16" s="30">
        <f t="shared" si="2"/>
        <v>0.9093949345580461</v>
      </c>
      <c r="J16" s="34">
        <f t="shared" si="0"/>
        <v>84.96846191169337</v>
      </c>
    </row>
    <row r="17" spans="1:10" s="32" customFormat="1" ht="30" customHeight="1">
      <c r="A17" s="33" t="s">
        <v>94</v>
      </c>
      <c r="B17" s="30">
        <f t="shared" si="3"/>
        <v>657752</v>
      </c>
      <c r="C17" s="30">
        <f>213357.7+35749.2+131469.2</f>
        <v>380576.10000000003</v>
      </c>
      <c r="D17" s="30">
        <f>112246+23442.1+141487.8</f>
        <v>277175.9</v>
      </c>
      <c r="E17" s="30">
        <f t="shared" si="1"/>
        <v>51.110757120711156</v>
      </c>
      <c r="F17" s="30">
        <f t="shared" si="4"/>
        <v>561832.8</v>
      </c>
      <c r="G17" s="30">
        <f>194817.3+28161+120905.2</f>
        <v>343883.5</v>
      </c>
      <c r="H17" s="30">
        <f>78805+21623+117521.3</f>
        <v>217949.3</v>
      </c>
      <c r="I17" s="30">
        <f t="shared" si="2"/>
        <v>48.62645637168454</v>
      </c>
      <c r="J17" s="34">
        <f t="shared" si="0"/>
        <v>85.41711769785574</v>
      </c>
    </row>
    <row r="18" spans="1:10" s="32" customFormat="1" ht="22.5" customHeight="1">
      <c r="A18" s="33" t="s">
        <v>95</v>
      </c>
      <c r="B18" s="30">
        <f t="shared" si="3"/>
        <v>204815.39999999997</v>
      </c>
      <c r="C18" s="30">
        <f>87838.2+72917.9</f>
        <v>160756.09999999998</v>
      </c>
      <c r="D18" s="30">
        <f>35057.3+9002</f>
        <v>44059.3</v>
      </c>
      <c r="E18" s="30">
        <f t="shared" si="1"/>
        <v>15.915223616167342</v>
      </c>
      <c r="F18" s="30">
        <f t="shared" si="4"/>
        <v>200085.7</v>
      </c>
      <c r="G18" s="30">
        <f>85983.8+70475.7</f>
        <v>156459.5</v>
      </c>
      <c r="H18" s="30">
        <f>34759.2+8867</f>
        <v>43626.2</v>
      </c>
      <c r="I18" s="30">
        <f t="shared" si="2"/>
        <v>17.317355913802043</v>
      </c>
      <c r="J18" s="34">
        <f t="shared" si="0"/>
        <v>97.69074981666421</v>
      </c>
    </row>
    <row r="19" spans="1:10" s="32" customFormat="1" ht="29.25" customHeight="1">
      <c r="A19" s="33" t="s">
        <v>96</v>
      </c>
      <c r="B19" s="30">
        <f t="shared" si="3"/>
        <v>68012.1</v>
      </c>
      <c r="C19" s="30">
        <f>46414.5+17231.6</f>
        <v>63646.1</v>
      </c>
      <c r="D19" s="30">
        <f>2919.5+1446.5</f>
        <v>4366</v>
      </c>
      <c r="E19" s="30">
        <f t="shared" si="1"/>
        <v>5.284894495751468</v>
      </c>
      <c r="F19" s="30">
        <f t="shared" si="4"/>
        <v>63298.8</v>
      </c>
      <c r="G19" s="30">
        <f>14133.4+45115</f>
        <v>59248.4</v>
      </c>
      <c r="H19" s="30">
        <f>1446.5+2603.9</f>
        <v>4050.4</v>
      </c>
      <c r="I19" s="30">
        <f t="shared" si="2"/>
        <v>5.478491708885607</v>
      </c>
      <c r="J19" s="34">
        <f t="shared" si="0"/>
        <v>93.06990961902368</v>
      </c>
    </row>
    <row r="20" spans="1:10" s="32" customFormat="1" ht="21" customHeight="1">
      <c r="A20" s="33" t="s">
        <v>97</v>
      </c>
      <c r="B20" s="30">
        <f t="shared" si="3"/>
        <v>10148.8</v>
      </c>
      <c r="C20" s="30">
        <v>1568.3</v>
      </c>
      <c r="D20" s="30">
        <v>8580.5</v>
      </c>
      <c r="E20" s="30">
        <f t="shared" si="1"/>
        <v>0.7886146326680471</v>
      </c>
      <c r="F20" s="30">
        <f t="shared" si="4"/>
        <v>9800.6</v>
      </c>
      <c r="G20" s="30">
        <v>1220.1</v>
      </c>
      <c r="H20" s="30">
        <v>8580.5</v>
      </c>
      <c r="I20" s="30">
        <f t="shared" si="2"/>
        <v>0.8482389214661932</v>
      </c>
      <c r="J20" s="34">
        <f t="shared" si="0"/>
        <v>96.56905249881761</v>
      </c>
    </row>
    <row r="21" spans="2:9" ht="13.5">
      <c r="B21" s="24"/>
      <c r="C21" s="24"/>
      <c r="D21" s="24"/>
      <c r="E21" s="24"/>
      <c r="F21" s="24"/>
      <c r="G21" s="24"/>
      <c r="H21" s="24"/>
      <c r="I21" s="24"/>
    </row>
    <row r="22" spans="2:9" ht="13.5">
      <c r="B22" s="24"/>
      <c r="C22" s="24"/>
      <c r="D22" s="24"/>
      <c r="E22" s="24"/>
      <c r="F22" s="24"/>
      <c r="G22" s="24"/>
      <c r="H22" s="24"/>
      <c r="I22" s="24"/>
    </row>
    <row r="23" spans="2:9" ht="13.5">
      <c r="B23" s="24"/>
      <c r="C23" s="24"/>
      <c r="D23" s="24"/>
      <c r="E23" s="24"/>
      <c r="F23" s="24"/>
      <c r="G23" s="24"/>
      <c r="H23" s="24"/>
      <c r="I23" s="24"/>
    </row>
    <row r="24" spans="2:9" ht="13.5">
      <c r="B24" s="24"/>
      <c r="C24" s="24"/>
      <c r="D24" s="24"/>
      <c r="E24" s="24"/>
      <c r="F24" s="24"/>
      <c r="G24" s="24"/>
      <c r="H24" s="24"/>
      <c r="I24" s="24"/>
    </row>
    <row r="25" spans="2:9" ht="13.5">
      <c r="B25" s="24"/>
      <c r="C25" s="24"/>
      <c r="D25" s="24"/>
      <c r="E25" s="24"/>
      <c r="F25" s="24"/>
      <c r="G25" s="24"/>
      <c r="H25" s="24"/>
      <c r="I25" s="24"/>
    </row>
    <row r="26" spans="2:9" ht="13.5">
      <c r="B26" s="24"/>
      <c r="C26" s="24"/>
      <c r="D26" s="24"/>
      <c r="E26" s="24"/>
      <c r="F26" s="24"/>
      <c r="G26" s="24"/>
      <c r="H26" s="24"/>
      <c r="I26" s="24"/>
    </row>
    <row r="27" spans="2:9" ht="13.5">
      <c r="B27" s="24"/>
      <c r="C27" s="24"/>
      <c r="D27" s="24"/>
      <c r="E27" s="24"/>
      <c r="F27" s="24"/>
      <c r="G27" s="24"/>
      <c r="H27" s="24"/>
      <c r="I27" s="24"/>
    </row>
    <row r="28" spans="2:9" ht="13.5">
      <c r="B28" s="24"/>
      <c r="C28" s="24"/>
      <c r="D28" s="24"/>
      <c r="E28" s="24"/>
      <c r="F28" s="24"/>
      <c r="G28" s="24"/>
      <c r="H28" s="24"/>
      <c r="I28" s="24"/>
    </row>
    <row r="29" spans="2:9" ht="13.5">
      <c r="B29" s="24"/>
      <c r="C29" s="24"/>
      <c r="D29" s="24"/>
      <c r="E29" s="24"/>
      <c r="F29" s="24"/>
      <c r="G29" s="24"/>
      <c r="H29" s="24"/>
      <c r="I29" s="24"/>
    </row>
    <row r="30" spans="2:9" ht="13.5">
      <c r="B30" s="24"/>
      <c r="C30" s="24"/>
      <c r="D30" s="24"/>
      <c r="E30" s="24"/>
      <c r="F30" s="24"/>
      <c r="G30" s="24"/>
      <c r="H30" s="24"/>
      <c r="I30" s="24"/>
    </row>
    <row r="31" spans="2:9" ht="13.5">
      <c r="B31" s="24"/>
      <c r="C31" s="24"/>
      <c r="D31" s="24"/>
      <c r="E31" s="24"/>
      <c r="F31" s="24"/>
      <c r="G31" s="24"/>
      <c r="H31" s="24"/>
      <c r="I31" s="24"/>
    </row>
    <row r="32" spans="2:9" ht="13.5">
      <c r="B32" s="24"/>
      <c r="C32" s="24"/>
      <c r="D32" s="24"/>
      <c r="E32" s="24"/>
      <c r="F32" s="24"/>
      <c r="G32" s="24"/>
      <c r="H32" s="24"/>
      <c r="I32" s="24"/>
    </row>
    <row r="33" spans="2:9" ht="13.5">
      <c r="B33" s="24"/>
      <c r="C33" s="24"/>
      <c r="D33" s="24"/>
      <c r="E33" s="24"/>
      <c r="F33" s="24"/>
      <c r="G33" s="24"/>
      <c r="H33" s="24"/>
      <c r="I33" s="24"/>
    </row>
    <row r="34" spans="2:9" ht="13.5">
      <c r="B34" s="24"/>
      <c r="C34" s="24"/>
      <c r="D34" s="24"/>
      <c r="E34" s="24"/>
      <c r="F34" s="24"/>
      <c r="G34" s="24"/>
      <c r="H34" s="24"/>
      <c r="I34" s="24"/>
    </row>
    <row r="35" spans="2:9" ht="13.5">
      <c r="B35" s="24"/>
      <c r="C35" s="24"/>
      <c r="D35" s="24"/>
      <c r="E35" s="24"/>
      <c r="F35" s="24"/>
      <c r="G35" s="24"/>
      <c r="H35" s="24"/>
      <c r="I35" s="24"/>
    </row>
    <row r="36" spans="2:9" ht="13.5">
      <c r="B36" s="24"/>
      <c r="C36" s="24"/>
      <c r="D36" s="24"/>
      <c r="E36" s="24"/>
      <c r="F36" s="24"/>
      <c r="G36" s="24"/>
      <c r="H36" s="24"/>
      <c r="I36" s="24"/>
    </row>
    <row r="37" spans="2:9" ht="13.5">
      <c r="B37" s="24"/>
      <c r="C37" s="24"/>
      <c r="D37" s="24"/>
      <c r="E37" s="24"/>
      <c r="F37" s="24"/>
      <c r="G37" s="24"/>
      <c r="H37" s="24"/>
      <c r="I37" s="24"/>
    </row>
    <row r="38" spans="2:9" ht="13.5">
      <c r="B38" s="24"/>
      <c r="C38" s="24"/>
      <c r="D38" s="24"/>
      <c r="E38" s="24"/>
      <c r="F38" s="24"/>
      <c r="G38" s="24"/>
      <c r="H38" s="24"/>
      <c r="I38" s="24"/>
    </row>
    <row r="39" spans="2:9" ht="13.5">
      <c r="B39" s="24"/>
      <c r="C39" s="24"/>
      <c r="D39" s="24"/>
      <c r="E39" s="24"/>
      <c r="F39" s="24"/>
      <c r="G39" s="24"/>
      <c r="H39" s="24"/>
      <c r="I39" s="24"/>
    </row>
    <row r="40" spans="2:9" ht="13.5">
      <c r="B40" s="24"/>
      <c r="C40" s="24"/>
      <c r="D40" s="24"/>
      <c r="E40" s="24"/>
      <c r="F40" s="24"/>
      <c r="G40" s="24"/>
      <c r="H40" s="24"/>
      <c r="I40" s="24"/>
    </row>
    <row r="41" spans="2:9" ht="13.5">
      <c r="B41" s="24"/>
      <c r="C41" s="24"/>
      <c r="D41" s="24"/>
      <c r="E41" s="24"/>
      <c r="F41" s="24"/>
      <c r="G41" s="24"/>
      <c r="H41" s="24"/>
      <c r="I41" s="24"/>
    </row>
    <row r="42" spans="2:9" ht="13.5">
      <c r="B42" s="24"/>
      <c r="C42" s="24"/>
      <c r="D42" s="24"/>
      <c r="E42" s="24"/>
      <c r="F42" s="24"/>
      <c r="G42" s="24"/>
      <c r="H42" s="24"/>
      <c r="I42" s="24"/>
    </row>
    <row r="43" spans="2:9" ht="13.5">
      <c r="B43" s="24"/>
      <c r="C43" s="24"/>
      <c r="D43" s="24"/>
      <c r="E43" s="24"/>
      <c r="F43" s="24"/>
      <c r="G43" s="24"/>
      <c r="H43" s="24"/>
      <c r="I43" s="24"/>
    </row>
    <row r="44" spans="2:9" ht="13.5">
      <c r="B44" s="24"/>
      <c r="C44" s="24"/>
      <c r="D44" s="24"/>
      <c r="E44" s="24"/>
      <c r="F44" s="24"/>
      <c r="G44" s="24"/>
      <c r="H44" s="24"/>
      <c r="I44" s="24"/>
    </row>
    <row r="45" spans="2:9" ht="13.5">
      <c r="B45" s="24"/>
      <c r="C45" s="24"/>
      <c r="D45" s="24"/>
      <c r="E45" s="24"/>
      <c r="F45" s="24"/>
      <c r="G45" s="24"/>
      <c r="H45" s="24"/>
      <c r="I45" s="24"/>
    </row>
    <row r="46" spans="2:9" ht="13.5">
      <c r="B46" s="24"/>
      <c r="C46" s="24"/>
      <c r="D46" s="24"/>
      <c r="E46" s="24"/>
      <c r="F46" s="24"/>
      <c r="G46" s="24"/>
      <c r="H46" s="24"/>
      <c r="I46" s="24"/>
    </row>
    <row r="47" spans="2:9" ht="13.5">
      <c r="B47" s="24"/>
      <c r="C47" s="24"/>
      <c r="D47" s="24"/>
      <c r="E47" s="24"/>
      <c r="F47" s="24"/>
      <c r="G47" s="24"/>
      <c r="H47" s="24"/>
      <c r="I47" s="24"/>
    </row>
    <row r="48" spans="2:9" ht="13.5">
      <c r="B48" s="24"/>
      <c r="C48" s="24"/>
      <c r="D48" s="24"/>
      <c r="E48" s="24"/>
      <c r="F48" s="24"/>
      <c r="G48" s="24"/>
      <c r="H48" s="24"/>
      <c r="I48" s="24"/>
    </row>
    <row r="49" spans="2:9" ht="13.5">
      <c r="B49" s="24"/>
      <c r="C49" s="24"/>
      <c r="D49" s="24"/>
      <c r="E49" s="24"/>
      <c r="F49" s="24"/>
      <c r="G49" s="24"/>
      <c r="H49" s="24"/>
      <c r="I49" s="24"/>
    </row>
    <row r="50" spans="2:9" ht="13.5">
      <c r="B50" s="24"/>
      <c r="C50" s="24"/>
      <c r="D50" s="24"/>
      <c r="E50" s="24"/>
      <c r="F50" s="24"/>
      <c r="G50" s="24"/>
      <c r="H50" s="24"/>
      <c r="I50" s="24"/>
    </row>
    <row r="51" spans="2:9" ht="13.5">
      <c r="B51" s="24"/>
      <c r="C51" s="24"/>
      <c r="D51" s="24"/>
      <c r="E51" s="24"/>
      <c r="F51" s="24"/>
      <c r="G51" s="24"/>
      <c r="H51" s="24"/>
      <c r="I51" s="24"/>
    </row>
    <row r="52" spans="2:9" ht="13.5">
      <c r="B52" s="24"/>
      <c r="C52" s="24"/>
      <c r="D52" s="24"/>
      <c r="E52" s="24"/>
      <c r="F52" s="24"/>
      <c r="G52" s="24"/>
      <c r="H52" s="24"/>
      <c r="I52" s="24"/>
    </row>
  </sheetData>
  <sheetProtection/>
  <mergeCells count="11">
    <mergeCell ref="I3:I4"/>
    <mergeCell ref="A1:J1"/>
    <mergeCell ref="B2:E2"/>
    <mergeCell ref="A2:A4"/>
    <mergeCell ref="F2:I2"/>
    <mergeCell ref="F3:F4"/>
    <mergeCell ref="J2:J4"/>
    <mergeCell ref="B3:B4"/>
    <mergeCell ref="C3:D3"/>
    <mergeCell ref="E3:E4"/>
    <mergeCell ref="G3:H3"/>
  </mergeCells>
  <printOptions/>
  <pageMargins left="0" right="0.7086614173228347" top="0" bottom="0" header="0.31496062992125984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2016-03-02T14:30:32Z</cp:lastPrinted>
  <dcterms:created xsi:type="dcterms:W3CDTF">2002-03-11T10:22:12Z</dcterms:created>
  <dcterms:modified xsi:type="dcterms:W3CDTF">2016-04-19T07:46:22Z</dcterms:modified>
  <cp:category/>
  <cp:version/>
  <cp:contentType/>
  <cp:contentStatus/>
</cp:coreProperties>
</file>